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4"/>
  </bookViews>
  <sheets>
    <sheet name="PL" sheetId="1" r:id="rId1"/>
    <sheet name="BS" sheetId="2" r:id="rId2"/>
    <sheet name="Cashflow" sheetId="3" r:id="rId3"/>
    <sheet name="Equity" sheetId="4" r:id="rId4"/>
    <sheet name="Notes" sheetId="5" r:id="rId5"/>
  </sheets>
  <externalReferences>
    <externalReference r:id="rId8"/>
  </externalReferences>
  <definedNames>
    <definedName name="_xlnm.Print_Area" localSheetId="0">'PL'!$A$1:$L$55</definedName>
  </definedNames>
  <calcPr fullCalcOnLoad="1"/>
</workbook>
</file>

<file path=xl/comments2.xml><?xml version="1.0" encoding="utf-8"?>
<comments xmlns="http://schemas.openxmlformats.org/spreadsheetml/2006/main">
  <authors>
    <author>A satisfied Microsoft Office user</author>
  </authors>
  <commentList>
    <comment ref="D43" authorId="0">
      <text>
        <r>
          <rPr>
            <sz val="8"/>
            <rFont val="Tahoma"/>
            <family val="0"/>
          </rPr>
          <t xml:space="preserve">Lin Nah:
rounding adjmt
</t>
        </r>
      </text>
    </comment>
  </commentList>
</comments>
</file>

<file path=xl/sharedStrings.xml><?xml version="1.0" encoding="utf-8"?>
<sst xmlns="http://schemas.openxmlformats.org/spreadsheetml/2006/main" count="440" uniqueCount="331">
  <si>
    <t>*</t>
  </si>
  <si>
    <t>(Company no. 63026-U)</t>
  </si>
  <si>
    <t xml:space="preserve">Condensed Consolidated Income Statements </t>
  </si>
  <si>
    <t>(These figures have not been audited)</t>
  </si>
  <si>
    <t>INDIVIDUAL QUARTER</t>
  </si>
  <si>
    <t>CUMULATIVE QUARTER</t>
  </si>
  <si>
    <t xml:space="preserve">Current </t>
  </si>
  <si>
    <t>Comparative</t>
  </si>
  <si>
    <t>quarter ended</t>
  </si>
  <si>
    <t>year to date</t>
  </si>
  <si>
    <t>RM'000</t>
  </si>
  <si>
    <t>1</t>
  </si>
  <si>
    <t>(a)</t>
  </si>
  <si>
    <t>Revenue</t>
  </si>
  <si>
    <t>(b)</t>
  </si>
  <si>
    <t>Operating expenses</t>
  </si>
  <si>
    <t>(c)</t>
  </si>
  <si>
    <t>(d)</t>
  </si>
  <si>
    <t>Profit/(Loss) from operations</t>
  </si>
  <si>
    <t>(e)</t>
  </si>
  <si>
    <t>Finance costs, net</t>
  </si>
  <si>
    <t>(f)</t>
  </si>
  <si>
    <t>Loss before income tax and</t>
  </si>
  <si>
    <t>minority interests</t>
  </si>
  <si>
    <t>(g)</t>
  </si>
  <si>
    <t>Share of results of associated companies</t>
  </si>
  <si>
    <t>(h)</t>
  </si>
  <si>
    <t>Loss before income tax and minority</t>
  </si>
  <si>
    <t>interests</t>
  </si>
  <si>
    <t>(i)</t>
  </si>
  <si>
    <t>Income Tax</t>
  </si>
  <si>
    <t>(j)</t>
  </si>
  <si>
    <t xml:space="preserve">Loss after income tax before </t>
  </si>
  <si>
    <t>deducting minority interest</t>
  </si>
  <si>
    <t>(ii)</t>
  </si>
  <si>
    <t>Less minority interests</t>
  </si>
  <si>
    <t>(k)</t>
  </si>
  <si>
    <t>Net loss attributable to  members</t>
  </si>
  <si>
    <t>of the company</t>
  </si>
  <si>
    <t>Earnings per share based on 1(k) above after</t>
  </si>
  <si>
    <t xml:space="preserve">deducting any provision for preference </t>
  </si>
  <si>
    <t>dividends, if any :-</t>
  </si>
  <si>
    <t xml:space="preserve">Basic (based on 508,381,000 ordinary </t>
  </si>
  <si>
    <t>shares) (sen)</t>
  </si>
  <si>
    <t xml:space="preserve">Fully diluted </t>
  </si>
  <si>
    <t>N/A</t>
  </si>
  <si>
    <t xml:space="preserve">(The Condensed Consolidated Income Statement should be read in conjunction with the Annual Financial Report </t>
  </si>
  <si>
    <t>Condensed Consolidated Statements of Changes in Equity</t>
  </si>
  <si>
    <t>Current year to date 31 March 2004</t>
  </si>
  <si>
    <t>Share</t>
  </si>
  <si>
    <t>Merger</t>
  </si>
  <si>
    <t>Accumulated</t>
  </si>
  <si>
    <t>Capital</t>
  </si>
  <si>
    <t>*Reserves</t>
  </si>
  <si>
    <t>Deficit</t>
  </si>
  <si>
    <t>Losses</t>
  </si>
  <si>
    <t>Total</t>
  </si>
  <si>
    <t>At 1 July 2003</t>
  </si>
  <si>
    <t>Movements during the</t>
  </si>
  <si>
    <t>period (cumulative)</t>
  </si>
  <si>
    <t>*RESERVES</t>
  </si>
  <si>
    <t>Foreign</t>
  </si>
  <si>
    <t>Premium</t>
  </si>
  <si>
    <t>Exchange</t>
  </si>
  <si>
    <t>**Capital</t>
  </si>
  <si>
    <t>Comparative year to date 31 March 2003</t>
  </si>
  <si>
    <t>At 1 July 2002</t>
  </si>
  <si>
    <t>The above reserves are not distributable by way of dividends.</t>
  </si>
  <si>
    <t>**</t>
  </si>
  <si>
    <t>The capital reserve arose from the issuance of shares in a subsidiary at a premium to minority shareholders</t>
  </si>
  <si>
    <t>(The Condensed Consolidated Statement of Changes in Equity should be read in conjunction with the Annual</t>
  </si>
  <si>
    <t>Financial Report for the year ended 30 June 2003)</t>
  </si>
  <si>
    <t xml:space="preserve">Condensed Consolidated Balance Sheet </t>
  </si>
  <si>
    <t>(UNAUDITED)</t>
  </si>
  <si>
    <t>(AUDITED)</t>
  </si>
  <si>
    <t>AS AT END OF</t>
  </si>
  <si>
    <t>AS AT PRECEDING</t>
  </si>
  <si>
    <t>CURRENT QUARTER</t>
  </si>
  <si>
    <t>FINANCIAL YEAR END</t>
  </si>
  <si>
    <t>1.</t>
  </si>
  <si>
    <t>Property, plant and equipment</t>
  </si>
  <si>
    <t>2.</t>
  </si>
  <si>
    <t>Investments</t>
  </si>
  <si>
    <t>3.</t>
  </si>
  <si>
    <t>Long term receivable</t>
  </si>
  <si>
    <t>4.</t>
  </si>
  <si>
    <t>Real property assets</t>
  </si>
  <si>
    <t>5.</t>
  </si>
  <si>
    <t>Deferred expenditure</t>
  </si>
  <si>
    <t>6.</t>
  </si>
  <si>
    <t>Current Assets</t>
  </si>
  <si>
    <t>Development properties</t>
  </si>
  <si>
    <t>Inventories</t>
  </si>
  <si>
    <t>Due from customers for construction contracts</t>
  </si>
  <si>
    <t>Due from associated companies</t>
  </si>
  <si>
    <t>Due from affiliated companies, net</t>
  </si>
  <si>
    <t>Receivables</t>
  </si>
  <si>
    <t>Short term investments</t>
  </si>
  <si>
    <t>Cash and bank balances</t>
  </si>
  <si>
    <t>7.</t>
  </si>
  <si>
    <t>Current Liabilities</t>
  </si>
  <si>
    <t>Due to customers for construction contracts</t>
  </si>
  <si>
    <t>Due to associated companies</t>
  </si>
  <si>
    <t xml:space="preserve">Payables </t>
  </si>
  <si>
    <t>Borrowings</t>
  </si>
  <si>
    <t>Taxation</t>
  </si>
  <si>
    <t>8.</t>
  </si>
  <si>
    <t>Net current liabilities</t>
  </si>
  <si>
    <t>Shareholders' Funds</t>
  </si>
  <si>
    <t>9.</t>
  </si>
  <si>
    <t>Share Capital</t>
  </si>
  <si>
    <t>10.</t>
  </si>
  <si>
    <t>Reserves</t>
  </si>
  <si>
    <t>11.</t>
  </si>
  <si>
    <t>Minority interests</t>
  </si>
  <si>
    <t>12.</t>
  </si>
  <si>
    <t>Long term liabilities</t>
  </si>
  <si>
    <t>13.</t>
  </si>
  <si>
    <t>Deferred taxation</t>
  </si>
  <si>
    <t>14.</t>
  </si>
  <si>
    <t>Net tangible assets per share (RM)</t>
  </si>
  <si>
    <t>NTA = SHF - DE</t>
  </si>
  <si>
    <t xml:space="preserve">(The Condensed Consolidated Balance Sheet should be read in conjunction with the Annual Financial Report </t>
  </si>
  <si>
    <t>Condensed Consolidated Cash Flow Statements</t>
  </si>
  <si>
    <t xml:space="preserve"> </t>
  </si>
  <si>
    <t>CASH FLOWS FROM OPERATING ACTIVITIES</t>
  </si>
  <si>
    <t>Net Loss before tax</t>
  </si>
  <si>
    <t>Adjustment for :-</t>
  </si>
  <si>
    <t>Depreciation</t>
  </si>
  <si>
    <t>Interest expenses</t>
  </si>
  <si>
    <t>Interest income</t>
  </si>
  <si>
    <t>Other non-cash items</t>
  </si>
  <si>
    <t>Operating loss before changes in working capital</t>
  </si>
  <si>
    <t>Changes in development properties</t>
  </si>
  <si>
    <t>Changes in inventories</t>
  </si>
  <si>
    <t>Changes in gross amount due from/to customers</t>
  </si>
  <si>
    <t>Changes in receivables</t>
  </si>
  <si>
    <t>Changes in payables</t>
  </si>
  <si>
    <t>Tax paid</t>
  </si>
  <si>
    <t>Net cash flows generated from operating activities</t>
  </si>
  <si>
    <t>CASH FLOWS FROM INVESTING ACTIVITIES</t>
  </si>
  <si>
    <t>Increase in deferred expenditure and real property assets</t>
  </si>
  <si>
    <t>Acquisition of property, plant and equipment</t>
  </si>
  <si>
    <t>Interest received</t>
  </si>
  <si>
    <t>Purchase of investments</t>
  </si>
  <si>
    <t>Other investing activities</t>
  </si>
  <si>
    <t>Net cash used in investing activities</t>
  </si>
  <si>
    <t>CASH FLOWS FROM FINANCING ACTIVITIES</t>
  </si>
  <si>
    <t>Drawndown of borrowings</t>
  </si>
  <si>
    <t>Repayment of borrowings</t>
  </si>
  <si>
    <t>Interest paid</t>
  </si>
  <si>
    <t>Other financing activities</t>
  </si>
  <si>
    <t>Net cash used in financing activities</t>
  </si>
  <si>
    <t>Net Change in Cash &amp; Cash Equivalents</t>
  </si>
  <si>
    <t>Cash &amp; Cash Equivalents at beginning of period</t>
  </si>
  <si>
    <t>Effect of changes in exchange rate</t>
  </si>
  <si>
    <t>Cash &amp; Cash Equivalents at end of period</t>
  </si>
  <si>
    <t>(The Condensed Consolidated Cash Flow Statements should be read in conjunction with the Annual</t>
  </si>
  <si>
    <t xml:space="preserve">Selected Explanatory Notes </t>
  </si>
  <si>
    <t>A.</t>
  </si>
  <si>
    <t>MASB 26 - Paragraph 16</t>
  </si>
  <si>
    <t>A1</t>
  </si>
  <si>
    <t>Accounting Policies</t>
  </si>
  <si>
    <t>The interim financial statements are unaudited and have been prepared in accordance with the requirements of</t>
  </si>
  <si>
    <t xml:space="preserve">MASB 26: Interim Financial Reporting and paragraph 9.22 of the Bursa Malaysia Listing Requirements. </t>
  </si>
  <si>
    <t>The interim financial statements should be read in conjunction with the audited financial statements for the</t>
  </si>
  <si>
    <t>year ended 30 June 2003. These explanatory notes attached to the interim financial statements provide an</t>
  </si>
  <si>
    <t>explanation of events and transactions that are significant to an understanding of the changes in the financial</t>
  </si>
  <si>
    <t>position and performance of the Group since the financial year ended 30 June 2003.</t>
  </si>
  <si>
    <t>The same accounting policies and methods of computation are followed in the interim financial statements as</t>
  </si>
  <si>
    <t>compared with the financial statements for the year ended 30 June 2003, except for the adoption of MASB</t>
  </si>
  <si>
    <t>28 to MASB 30, which became effective from 1 July 2003.</t>
  </si>
  <si>
    <t>The adoption of these MASBs have not given rise to any adjustments to the opening balances of retained</t>
  </si>
  <si>
    <t>profits of the prior year and the current period or to changes in comparatives.</t>
  </si>
  <si>
    <t>A2</t>
  </si>
  <si>
    <t>Auditors' Report on the Preceding Annual Financial Statements</t>
  </si>
  <si>
    <t>The auditors' report on the financial statements for the year ended 30 June 2003 was not qualified.</t>
  </si>
  <si>
    <t>A3</t>
  </si>
  <si>
    <t>Seasonal or Cyclical Factors</t>
  </si>
  <si>
    <t>The Group's business operations are not significantly affected by any seasonal and cyclical factors.</t>
  </si>
  <si>
    <t>A4</t>
  </si>
  <si>
    <t>Unusual Items Due to their Nature, Size or Incidence</t>
  </si>
  <si>
    <t>There were no unusual items affecting assets, liabilities, equity, net income or cash flows during the financial</t>
  </si>
  <si>
    <t>year to date.</t>
  </si>
  <si>
    <t>A5</t>
  </si>
  <si>
    <t>Material Changes in Estimates of Amounts</t>
  </si>
  <si>
    <t>There were no material changes in estimates of amounts reported in prior quarters of the current financial</t>
  </si>
  <si>
    <t>year or changes in estimates of amounts reported in prior years that have a material effect in the current</t>
  </si>
  <si>
    <t>quarter.</t>
  </si>
  <si>
    <t>A6</t>
  </si>
  <si>
    <t>Changes in Debt and Equity Securities</t>
  </si>
  <si>
    <t>The Group was not involved in any issuance and repayment of debt and equity securities, share buy-backs,</t>
  </si>
  <si>
    <t>share cancellations, shares held as treasury shares and resale of treasury shares for the current financial year</t>
  </si>
  <si>
    <t>to date.</t>
  </si>
  <si>
    <t>A7</t>
  </si>
  <si>
    <t>Dividend Paid</t>
  </si>
  <si>
    <t>No interim dividend has been paid and/or recommended for the current financial period to date.</t>
  </si>
  <si>
    <t>A8</t>
  </si>
  <si>
    <t>Segmental Information</t>
  </si>
  <si>
    <t>Current financial</t>
  </si>
  <si>
    <t>Comparative financial</t>
  </si>
  <si>
    <t>31 Mar 2003</t>
  </si>
  <si>
    <t>Segment revenue</t>
  </si>
  <si>
    <t>Financial services</t>
  </si>
  <si>
    <t>Property development</t>
  </si>
  <si>
    <t>Construction</t>
  </si>
  <si>
    <t>Gaming</t>
  </si>
  <si>
    <t>Investment holding and others</t>
  </si>
  <si>
    <t>Elimination</t>
  </si>
  <si>
    <t>Segment results</t>
  </si>
  <si>
    <t>Interest expense</t>
  </si>
  <si>
    <t>Loss before tax</t>
  </si>
  <si>
    <t>Tax expense</t>
  </si>
  <si>
    <t>Loss after tax</t>
  </si>
  <si>
    <t>A9</t>
  </si>
  <si>
    <t>Valuation of Property, Plant and Equipment</t>
  </si>
  <si>
    <t>The valuations of property, plant and equipment have been brought forward, without amendment from the</t>
  </si>
  <si>
    <t>most recent audited annual financial statements for the year ended 30 June 2003.</t>
  </si>
  <si>
    <t>A10</t>
  </si>
  <si>
    <t>Subsequent Events</t>
  </si>
  <si>
    <t>There are no significant events which have occurred between 31 March 2004 and the date of this report.</t>
  </si>
  <si>
    <t>A11</t>
  </si>
  <si>
    <t>Changes in the Composition of the Group</t>
  </si>
  <si>
    <t>The Group's wholly-owned subsiary company, LC (BVI) Limited has on 20 January 2004 entered into a Share</t>
  </si>
  <si>
    <t>There were no other changes in the Composition of the Group for the current financial year to date.</t>
  </si>
  <si>
    <t>A12</t>
  </si>
  <si>
    <t>Changes in Contingent Liabilities and Contingent Assets</t>
  </si>
  <si>
    <t>There are no material changes in contingent liabilities and contingent assets for the current financial year to date.</t>
  </si>
  <si>
    <t>A13</t>
  </si>
  <si>
    <t>Capital Commitments</t>
  </si>
  <si>
    <t>Capital Commitments not provided for in the financial statements as at 31 March 2004 are as follows:</t>
  </si>
  <si>
    <t>Approved but not contracted for</t>
  </si>
  <si>
    <t>Others</t>
  </si>
  <si>
    <t>Approved and contracted for</t>
  </si>
  <si>
    <t>B.</t>
  </si>
  <si>
    <t>KLSE listing requirements (Part A of Appendix 9B)</t>
  </si>
  <si>
    <t>B1</t>
  </si>
  <si>
    <t>Review of Performance</t>
  </si>
  <si>
    <t>Revenue for the current quarter at RM55.0 million was higher by 5.7% as compared to the preceding year</t>
  </si>
  <si>
    <t>services divisions. The loss after tax attributable to members of the Company for the current quarter to date at</t>
  </si>
  <si>
    <t xml:space="preserve">RM16.2 million shows a decrease of 27.7% or RM6.2 million compared to the preceding year corresponding </t>
  </si>
  <si>
    <t>quarter due to gain in disposal of a subsidiary company as mentioned in note A11 above.</t>
  </si>
  <si>
    <t>B2</t>
  </si>
  <si>
    <t>Material Change in the Quarterly Results</t>
  </si>
  <si>
    <t xml:space="preserve">For the quarter under review, the Group reported a lower loss before tax of RM17.2 million as compared to </t>
  </si>
  <si>
    <t>company as mentioned in note A11 above.</t>
  </si>
  <si>
    <t>B3</t>
  </si>
  <si>
    <t>Current Year Prospects</t>
  </si>
  <si>
    <t>The Group is in the process of implementing its restructuring scheme and pending completion, the results of</t>
  </si>
  <si>
    <t>the Group is not expected to show any material improvements for the current financial year ending 30 June</t>
  </si>
  <si>
    <t>2004.</t>
  </si>
  <si>
    <t>B4</t>
  </si>
  <si>
    <t>Variance from Profit Forecast/Profit Guarantee</t>
  </si>
  <si>
    <t>Not applicable in this quarterly report.</t>
  </si>
  <si>
    <t>B5</t>
  </si>
  <si>
    <t>Taxation comprises:</t>
  </si>
  <si>
    <t>31 Mar 2004</t>
  </si>
  <si>
    <t>Tax expense:</t>
  </si>
  <si>
    <t>Malaysian tax</t>
  </si>
  <si>
    <t>Foreign tax</t>
  </si>
  <si>
    <t xml:space="preserve">Deferred tax </t>
  </si>
  <si>
    <t>Tax expense or prior years - Malaysian tax</t>
  </si>
  <si>
    <t>Share of associate tax</t>
  </si>
  <si>
    <t>The effective tax rate of the Group for the current year to date is disproportionate to the statutory tax rate</t>
  </si>
  <si>
    <t>due to tax on profits of certain subsidiaries which cannot be set off against losses of other subsidiaries for tax</t>
  </si>
  <si>
    <t>purposes as group relief is not available.</t>
  </si>
  <si>
    <t>B6</t>
  </si>
  <si>
    <t>Sale of  Unquoted Investments and/or Properties</t>
  </si>
  <si>
    <t>There were no sale of unquoted investments nor properties for the current financial year to date.</t>
  </si>
  <si>
    <t>B7</t>
  </si>
  <si>
    <t>Investment in Quoted Securities</t>
  </si>
  <si>
    <t>Particulars of  investment in quoted securities :</t>
  </si>
  <si>
    <t xml:space="preserve">Purchases / disposal </t>
  </si>
  <si>
    <t>Total Purchases</t>
  </si>
  <si>
    <t>Total Sale Proceeds</t>
  </si>
  <si>
    <t>Total Gain on Disposal</t>
  </si>
  <si>
    <t>Balances as at 31 March 2004</t>
  </si>
  <si>
    <t>Total investments at cost</t>
  </si>
  <si>
    <t>Total investments at carrying value/book value (after</t>
  </si>
  <si>
    <t xml:space="preserve">   provision for diminution in value)</t>
  </si>
  <si>
    <t>Total investment at market value at end of reporting</t>
  </si>
  <si>
    <t xml:space="preserve">   period</t>
  </si>
  <si>
    <t>B8</t>
  </si>
  <si>
    <t>Status of Corporate Proposals</t>
  </si>
  <si>
    <t>The Corporate proposals announced but not completed at the date of this report are as follows :-</t>
  </si>
  <si>
    <t xml:space="preserve">The Company, having obtained approvals from its shareholders on 30 October 2003 in respect of the Proposed Restructuring Scheme (‘Scheme”) is still in the process of implementing the various proposals under the Scheme. </t>
  </si>
  <si>
    <t>Proposals under the Scheme, include, amongst others, the proposed capital reduction and proposed capital consolidation, proposed rights issue, proposed special issue, proposed acquisitions and proposed debt restructuring involving the issuance of various securities to creditors, shareholders, placees and vendors of assets. The implementation is to be carried out simultaneously with the Mycom Berhad Group’s proposed restructuring scheme.</t>
  </si>
  <si>
    <t>Status of utilisation of proceeds raised from corporate proposals</t>
  </si>
  <si>
    <t>Not applicable.</t>
  </si>
  <si>
    <t>B9</t>
  </si>
  <si>
    <t>Group Borrowings</t>
  </si>
  <si>
    <t>As at 31 March 2004, the Group borrowings are as follows :</t>
  </si>
  <si>
    <t>Short term borrowings :</t>
  </si>
  <si>
    <t>Secured</t>
  </si>
  <si>
    <t xml:space="preserve">Unsecured </t>
  </si>
  <si>
    <t>Long term borrowings :</t>
  </si>
  <si>
    <t>Included in the secured short term borrowings are foreign currency loans of USD8,958,000.</t>
  </si>
  <si>
    <t>B10</t>
  </si>
  <si>
    <t>Off  Balance Sheet Financial Instruments</t>
  </si>
  <si>
    <t>There were no financial instruments with off-balance sheet risk as at the date of this report.</t>
  </si>
  <si>
    <t>B11</t>
  </si>
  <si>
    <t>Material Litigation</t>
  </si>
  <si>
    <t>The list of material litigation is attached as annexure 1.</t>
  </si>
  <si>
    <t>B12</t>
  </si>
  <si>
    <t>Dividend</t>
  </si>
  <si>
    <t>No interim dividend has been recommended for the current financial to date.</t>
  </si>
  <si>
    <t>B13</t>
  </si>
  <si>
    <t>Earnings per share</t>
  </si>
  <si>
    <t>Basic</t>
  </si>
  <si>
    <t>Net loss for the period (RM'000)</t>
  </si>
  <si>
    <t>Number of shares in issue during the</t>
  </si>
  <si>
    <t>period ('000')</t>
  </si>
  <si>
    <t xml:space="preserve">Weighted average number of shares </t>
  </si>
  <si>
    <t xml:space="preserve"> in issue ('000)</t>
  </si>
  <si>
    <t>Basic loss per share (sen)</t>
  </si>
  <si>
    <t>Fully diluted</t>
  </si>
  <si>
    <t>On behalf of the Board</t>
  </si>
  <si>
    <t>OLYMPIA INDUSTRIES BERHAD</t>
  </si>
  <si>
    <t>Lim Yoke Si</t>
  </si>
  <si>
    <t>Company Secretary</t>
  </si>
  <si>
    <t>Kuala Lumpur</t>
  </si>
  <si>
    <t xml:space="preserve">RM25.6 million for the previous quarter ended 31 December 2003 due to gain in disposal of  a subsidiary </t>
  </si>
  <si>
    <t>Other operating income (Refer note A11)</t>
  </si>
  <si>
    <t xml:space="preserve">The disposal has resulted in a gain of  RM 9.932 million to the Group and the gain has been charged to other </t>
  </si>
  <si>
    <t>Sale Agreement with Scarlett Resources Limited to dispose of the entire 80% equity interest in Richland</t>
  </si>
  <si>
    <t>corresponding quarter of RM52.0 million due to higher sales registered by the gaming, leisure and financial</t>
  </si>
  <si>
    <t>operating income for the current quarter and current financial year to date.</t>
  </si>
  <si>
    <t>Gain on disposal of a subsidiary company</t>
  </si>
  <si>
    <t>Cash outflow from disposal of a subsidiary company</t>
  </si>
  <si>
    <t>26 May 2004</t>
  </si>
  <si>
    <t>Worldwide Limited for a cash consideration of Kina 100,000 (equivalent to USD 26,500 or RM100,700).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</si>
</sst>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_);_(* \(#,##0.00\);_(* &quot;-&quot;_);_(@_)"/>
  </numFmts>
  <fonts count="14">
    <font>
      <sz val="10"/>
      <name val="Arial"/>
      <family val="0"/>
    </font>
    <font>
      <b/>
      <sz val="10"/>
      <name val="Times New Roman"/>
      <family val="1"/>
    </font>
    <font>
      <b/>
      <sz val="12"/>
      <name val="Times New Roman"/>
      <family val="1"/>
    </font>
    <font>
      <b/>
      <sz val="8"/>
      <name val="Times New Roman"/>
      <family val="1"/>
    </font>
    <font>
      <b/>
      <sz val="10"/>
      <color indexed="12"/>
      <name val="Times New Roman"/>
      <family val="0"/>
    </font>
    <font>
      <sz val="10"/>
      <name val="Times New Roman"/>
      <family val="1"/>
    </font>
    <font>
      <sz val="8"/>
      <name val="Times New Roman"/>
      <family val="1"/>
    </font>
    <font>
      <sz val="8"/>
      <name val="Tahoma"/>
      <family val="0"/>
    </font>
    <font>
      <b/>
      <sz val="10"/>
      <name val="Arial"/>
      <family val="2"/>
    </font>
    <font>
      <b/>
      <u val="single"/>
      <sz val="10"/>
      <name val="Times New Roman"/>
      <family val="1"/>
    </font>
    <font>
      <sz val="10"/>
      <color indexed="10"/>
      <name val="Times New Roman"/>
      <family val="1"/>
    </font>
    <font>
      <u val="singleAccounting"/>
      <sz val="10"/>
      <name val="Times New Roman"/>
      <family val="1"/>
    </font>
    <font>
      <u val="single"/>
      <sz val="10"/>
      <name val="Times New Roman"/>
      <family val="1"/>
    </font>
    <font>
      <b/>
      <sz val="8"/>
      <name val="Arial"/>
      <family val="2"/>
    </font>
  </fonts>
  <fills count="2">
    <fill>
      <patternFill/>
    </fill>
    <fill>
      <patternFill patternType="gray125"/>
    </fill>
  </fills>
  <borders count="11">
    <border>
      <left/>
      <right/>
      <top/>
      <bottom/>
      <diagonal/>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2">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3" fillId="0" borderId="0" xfId="0" applyFont="1" applyFill="1" applyAlignment="1">
      <alignment horizontal="left"/>
    </xf>
    <xf numFmtId="0" fontId="1" fillId="0" borderId="0" xfId="0" applyFont="1" applyFill="1" applyAlignment="1" quotePrefix="1">
      <alignment horizontal="left"/>
    </xf>
    <xf numFmtId="0" fontId="5" fillId="0" borderId="0" xfId="0" applyFont="1" applyFill="1" applyAlignment="1">
      <alignment/>
    </xf>
    <xf numFmtId="172" fontId="1" fillId="0" borderId="0" xfId="15" applyNumberFormat="1" applyFont="1" applyFill="1" applyAlignment="1">
      <alignment horizontal="center"/>
    </xf>
    <xf numFmtId="172" fontId="1" fillId="0" borderId="0" xfId="15" applyNumberFormat="1" applyFont="1" applyFill="1" applyAlignment="1" quotePrefix="1">
      <alignment horizontal="center"/>
    </xf>
    <xf numFmtId="172" fontId="0" fillId="0" borderId="0" xfId="0" applyNumberFormat="1" applyFill="1" applyAlignment="1">
      <alignment/>
    </xf>
    <xf numFmtId="0" fontId="5" fillId="0" borderId="0" xfId="0" applyFont="1" applyFill="1" applyAlignment="1">
      <alignment horizontal="left"/>
    </xf>
    <xf numFmtId="172" fontId="5" fillId="0" borderId="0" xfId="15" applyNumberFormat="1" applyFont="1" applyFill="1" applyAlignment="1">
      <alignment/>
    </xf>
    <xf numFmtId="0" fontId="5" fillId="0" borderId="0" xfId="0" applyFont="1" applyFill="1" applyAlignment="1" quotePrefix="1">
      <alignment horizontal="left"/>
    </xf>
    <xf numFmtId="0" fontId="0" fillId="0" borderId="0" xfId="19">
      <alignment/>
      <protection/>
    </xf>
    <xf numFmtId="0" fontId="1" fillId="0" borderId="0" xfId="19" applyFont="1" applyAlignment="1" quotePrefix="1">
      <alignment horizontal="left"/>
      <protection/>
    </xf>
    <xf numFmtId="0" fontId="3" fillId="0" borderId="0" xfId="19" applyFont="1" applyAlignment="1">
      <alignment horizontal="left"/>
      <protection/>
    </xf>
    <xf numFmtId="0" fontId="1" fillId="0" borderId="0" xfId="19" applyFont="1">
      <alignment/>
      <protection/>
    </xf>
    <xf numFmtId="0" fontId="1" fillId="0" borderId="0" xfId="19" applyFont="1" applyAlignment="1">
      <alignment horizontal="left"/>
      <protection/>
    </xf>
    <xf numFmtId="0" fontId="4" fillId="0" borderId="0" xfId="19" applyFont="1" applyAlignment="1">
      <alignment horizontal="left"/>
      <protection/>
    </xf>
    <xf numFmtId="0" fontId="5" fillId="0" borderId="0" xfId="19" applyFont="1">
      <alignment/>
      <protection/>
    </xf>
    <xf numFmtId="0" fontId="1" fillId="0" borderId="0" xfId="19" applyFont="1" applyAlignment="1">
      <alignment horizontal="right"/>
      <protection/>
    </xf>
    <xf numFmtId="172" fontId="5" fillId="0" borderId="0" xfId="15" applyNumberFormat="1" applyFont="1" applyAlignment="1">
      <alignment/>
    </xf>
    <xf numFmtId="172" fontId="5" fillId="0" borderId="1" xfId="15" applyNumberFormat="1" applyFont="1" applyBorder="1" applyAlignment="1">
      <alignment/>
    </xf>
    <xf numFmtId="0" fontId="1" fillId="0" borderId="0" xfId="19" applyFont="1" applyBorder="1" applyAlignment="1">
      <alignment horizontal="right"/>
      <protection/>
    </xf>
    <xf numFmtId="0" fontId="5" fillId="0" borderId="0" xfId="19" applyFont="1" applyBorder="1">
      <alignment/>
      <protection/>
    </xf>
    <xf numFmtId="172" fontId="5" fillId="0" borderId="0" xfId="15" applyNumberFormat="1" applyFont="1" applyBorder="1" applyAlignment="1">
      <alignment/>
    </xf>
    <xf numFmtId="0" fontId="6" fillId="0" borderId="0" xfId="19" applyFont="1">
      <alignment/>
      <protection/>
    </xf>
    <xf numFmtId="0" fontId="1" fillId="0" borderId="0" xfId="0" applyFont="1" applyFill="1" applyAlignment="1">
      <alignment horizontal="centerContinuous"/>
    </xf>
    <xf numFmtId="172" fontId="5" fillId="0" borderId="0" xfId="0" applyNumberFormat="1" applyFont="1" applyFill="1" applyAlignment="1">
      <alignment/>
    </xf>
    <xf numFmtId="172" fontId="5" fillId="0" borderId="2" xfId="15" applyNumberFormat="1" applyFont="1" applyFill="1" applyBorder="1" applyAlignment="1">
      <alignment/>
    </xf>
    <xf numFmtId="172" fontId="5" fillId="0" borderId="3" xfId="15" applyNumberFormat="1" applyFont="1" applyFill="1" applyBorder="1" applyAlignment="1">
      <alignment/>
    </xf>
    <xf numFmtId="172" fontId="5" fillId="0" borderId="3" xfId="0" applyNumberFormat="1" applyFont="1" applyFill="1" applyBorder="1" applyAlignment="1">
      <alignment/>
    </xf>
    <xf numFmtId="172" fontId="5" fillId="0" borderId="4" xfId="15" applyNumberFormat="1" applyFont="1" applyFill="1" applyBorder="1" applyAlignment="1">
      <alignment/>
    </xf>
    <xf numFmtId="172" fontId="5" fillId="0" borderId="5" xfId="15" applyNumberFormat="1" applyFont="1" applyFill="1" applyBorder="1" applyAlignment="1">
      <alignment/>
    </xf>
    <xf numFmtId="172" fontId="5" fillId="0" borderId="0" xfId="15" applyNumberFormat="1" applyFont="1" applyFill="1" applyBorder="1" applyAlignment="1">
      <alignment/>
    </xf>
    <xf numFmtId="0" fontId="1" fillId="0" borderId="0" xfId="0" applyFont="1" applyFill="1" applyAlignment="1">
      <alignment horizontal="left"/>
    </xf>
    <xf numFmtId="172" fontId="5" fillId="0" borderId="6" xfId="15" applyNumberFormat="1" applyFont="1" applyFill="1" applyBorder="1" applyAlignment="1">
      <alignment/>
    </xf>
    <xf numFmtId="172" fontId="5" fillId="0" borderId="7" xfId="15" applyNumberFormat="1" applyFont="1" applyFill="1" applyBorder="1" applyAlignment="1">
      <alignment/>
    </xf>
    <xf numFmtId="40" fontId="5" fillId="0" borderId="0" xfId="15" applyNumberFormat="1" applyFont="1" applyFill="1" applyBorder="1" applyAlignment="1">
      <alignment/>
    </xf>
    <xf numFmtId="171" fontId="5" fillId="0" borderId="0" xfId="15" applyFont="1" applyFill="1" applyAlignment="1">
      <alignment/>
    </xf>
    <xf numFmtId="0" fontId="2" fillId="0" borderId="0" xfId="0" applyFont="1" applyFill="1" applyAlignment="1" quotePrefix="1">
      <alignment horizontal="left"/>
    </xf>
    <xf numFmtId="0" fontId="0" fillId="0" borderId="0" xfId="0" applyFill="1" applyBorder="1" applyAlignment="1">
      <alignment/>
    </xf>
    <xf numFmtId="0" fontId="1" fillId="0" borderId="0" xfId="0" applyFont="1" applyFill="1" applyAlignment="1">
      <alignment horizontal="left"/>
    </xf>
    <xf numFmtId="0" fontId="4" fillId="0" borderId="0" xfId="0" applyFont="1" applyFill="1" applyAlignment="1">
      <alignment horizontal="left"/>
    </xf>
    <xf numFmtId="172" fontId="1" fillId="0" borderId="0" xfId="15" applyNumberFormat="1" applyFont="1" applyFill="1" applyAlignment="1">
      <alignment horizontal="centerContinuous"/>
    </xf>
    <xf numFmtId="172" fontId="1" fillId="0" borderId="0" xfId="15" applyNumberFormat="1" applyFont="1" applyFill="1" applyBorder="1" applyAlignment="1">
      <alignment horizontal="centerContinuous"/>
    </xf>
    <xf numFmtId="0" fontId="1" fillId="0" borderId="0" xfId="0" applyFont="1" applyFill="1" applyAlignment="1">
      <alignment horizontal="center"/>
    </xf>
    <xf numFmtId="172" fontId="1" fillId="0" borderId="0" xfId="15" applyNumberFormat="1" applyFont="1" applyFill="1" applyBorder="1" applyAlignment="1">
      <alignment horizontal="center"/>
    </xf>
    <xf numFmtId="0" fontId="1" fillId="0" borderId="0" xfId="0" applyFont="1" applyFill="1" applyAlignment="1" quotePrefix="1">
      <alignment horizontal="center"/>
    </xf>
    <xf numFmtId="172" fontId="1" fillId="0" borderId="0" xfId="15" applyNumberFormat="1" applyFont="1" applyFill="1" applyBorder="1" applyAlignment="1" quotePrefix="1">
      <alignment horizontal="center"/>
    </xf>
    <xf numFmtId="0" fontId="5" fillId="0" borderId="0" xfId="0" applyFont="1" applyFill="1" applyBorder="1" applyAlignment="1">
      <alignment/>
    </xf>
    <xf numFmtId="172" fontId="5" fillId="0" borderId="8" xfId="15" applyNumberFormat="1" applyFont="1" applyFill="1" applyBorder="1" applyAlignment="1">
      <alignment/>
    </xf>
    <xf numFmtId="172" fontId="5" fillId="0" borderId="9" xfId="15" applyNumberFormat="1" applyFont="1" applyFill="1" applyBorder="1" applyAlignment="1">
      <alignment/>
    </xf>
    <xf numFmtId="172" fontId="5" fillId="0" borderId="1" xfId="15" applyNumberFormat="1" applyFont="1" applyFill="1" applyBorder="1" applyAlignment="1">
      <alignment/>
    </xf>
    <xf numFmtId="0" fontId="8" fillId="0" borderId="0" xfId="0" applyFont="1" applyFill="1" applyAlignment="1">
      <alignment horizontal="center"/>
    </xf>
    <xf numFmtId="0" fontId="5" fillId="0" borderId="0" xfId="0" applyFont="1" applyAlignment="1">
      <alignment/>
    </xf>
    <xf numFmtId="0" fontId="1" fillId="0" borderId="0" xfId="0" applyFont="1" applyAlignment="1" quotePrefix="1">
      <alignment horizontal="left"/>
    </xf>
    <xf numFmtId="0" fontId="3" fillId="0" borderId="0" xfId="0" applyFont="1" applyAlignment="1">
      <alignment/>
    </xf>
    <xf numFmtId="0" fontId="9" fillId="0" borderId="0" xfId="0" applyFont="1" applyAlignment="1">
      <alignment/>
    </xf>
    <xf numFmtId="0" fontId="9"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quotePrefix="1">
      <alignment horizontal="right"/>
    </xf>
    <xf numFmtId="0" fontId="5" fillId="0" borderId="0" xfId="0" applyFont="1" applyAlignment="1">
      <alignment horizontal="left"/>
    </xf>
    <xf numFmtId="0" fontId="1" fillId="0" borderId="0" xfId="0" applyFont="1" applyAlignment="1">
      <alignment horizontal="left"/>
    </xf>
    <xf numFmtId="0" fontId="10" fillId="0" borderId="0" xfId="0" applyFont="1" applyAlignment="1">
      <alignment/>
    </xf>
    <xf numFmtId="0" fontId="5" fillId="0" borderId="0" xfId="0" applyFont="1" applyAlignment="1" quotePrefix="1">
      <alignment horizontal="left"/>
    </xf>
    <xf numFmtId="0" fontId="1" fillId="0" borderId="0" xfId="0" applyFont="1" applyFill="1" applyAlignment="1">
      <alignment horizontal="right"/>
    </xf>
    <xf numFmtId="0" fontId="5" fillId="0" borderId="0" xfId="0" applyFont="1" applyAlignment="1">
      <alignment horizontal="center"/>
    </xf>
    <xf numFmtId="172" fontId="5" fillId="0" borderId="0" xfId="15" applyNumberFormat="1" applyFont="1" applyAlignment="1">
      <alignment horizontal="center"/>
    </xf>
    <xf numFmtId="172" fontId="5" fillId="0" borderId="0" xfId="15" applyNumberFormat="1" applyFont="1" applyAlignment="1" quotePrefix="1">
      <alignment horizontal="right"/>
    </xf>
    <xf numFmtId="172" fontId="11" fillId="0" borderId="0" xfId="0" applyNumberFormat="1" applyFont="1" applyAlignment="1">
      <alignment horizontal="center"/>
    </xf>
    <xf numFmtId="172" fontId="11" fillId="0" borderId="0" xfId="15" applyNumberFormat="1" applyFont="1" applyAlignment="1" quotePrefix="1">
      <alignment horizontal="center"/>
    </xf>
    <xf numFmtId="172" fontId="5" fillId="0" borderId="0" xfId="0" applyNumberFormat="1" applyFont="1" applyAlignment="1">
      <alignment/>
    </xf>
    <xf numFmtId="172" fontId="5" fillId="0" borderId="8" xfId="15" applyNumberFormat="1" applyFont="1" applyBorder="1" applyAlignment="1">
      <alignment/>
    </xf>
    <xf numFmtId="172" fontId="5" fillId="0" borderId="8" xfId="0" applyNumberFormat="1" applyFont="1" applyBorder="1" applyAlignment="1">
      <alignment/>
    </xf>
    <xf numFmtId="172" fontId="5" fillId="0" borderId="6" xfId="0" applyNumberFormat="1" applyFont="1" applyBorder="1" applyAlignment="1">
      <alignment/>
    </xf>
    <xf numFmtId="0" fontId="0" fillId="0" borderId="0" xfId="0" applyBorder="1" applyAlignment="1">
      <alignment/>
    </xf>
    <xf numFmtId="0" fontId="5" fillId="0" borderId="0" xfId="0" applyFont="1" applyBorder="1" applyAlignment="1">
      <alignment/>
    </xf>
    <xf numFmtId="172" fontId="5" fillId="0" borderId="0" xfId="0" applyNumberFormat="1" applyFont="1" applyBorder="1" applyAlignment="1">
      <alignment/>
    </xf>
    <xf numFmtId="172" fontId="0" fillId="0" borderId="0" xfId="0" applyNumberFormat="1" applyBorder="1" applyAlignment="1">
      <alignment/>
    </xf>
    <xf numFmtId="1" fontId="5" fillId="0" borderId="8" xfId="0" applyNumberFormat="1" applyFont="1" applyBorder="1" applyAlignment="1">
      <alignment/>
    </xf>
    <xf numFmtId="0" fontId="1" fillId="0" borderId="0" xfId="0" applyFont="1" applyAlignment="1" quotePrefix="1">
      <alignment horizontal="right"/>
    </xf>
    <xf numFmtId="171" fontId="5" fillId="0" borderId="0" xfId="15" applyFont="1" applyAlignment="1">
      <alignment horizontal="right"/>
    </xf>
    <xf numFmtId="0" fontId="1" fillId="0" borderId="0" xfId="0" applyFont="1" applyAlignment="1">
      <alignment horizontal="center"/>
    </xf>
    <xf numFmtId="0" fontId="9" fillId="0" borderId="0" xfId="0" applyFont="1" applyAlignment="1">
      <alignment horizontal="left"/>
    </xf>
    <xf numFmtId="0" fontId="5" fillId="0" borderId="0" xfId="0" applyFont="1" applyFill="1" applyAlignment="1">
      <alignment/>
    </xf>
    <xf numFmtId="172" fontId="5" fillId="0" borderId="0" xfId="15" applyNumberFormat="1" applyFont="1" applyAlignment="1" quotePrefix="1">
      <alignment horizontal="center"/>
    </xf>
    <xf numFmtId="37" fontId="5" fillId="0" borderId="0" xfId="0" applyNumberFormat="1" applyFont="1" applyAlignment="1">
      <alignment/>
    </xf>
    <xf numFmtId="37" fontId="5" fillId="0" borderId="6" xfId="0" applyNumberFormat="1" applyFont="1" applyBorder="1" applyAlignment="1">
      <alignment/>
    </xf>
    <xf numFmtId="37" fontId="5" fillId="0" borderId="0" xfId="0" applyNumberFormat="1" applyFont="1" applyBorder="1" applyAlignment="1">
      <alignment/>
    </xf>
    <xf numFmtId="0" fontId="12" fillId="0" borderId="0" xfId="0" applyFont="1" applyBorder="1" applyAlignment="1">
      <alignment horizontal="right"/>
    </xf>
    <xf numFmtId="0" fontId="12" fillId="0" borderId="0" xfId="0" applyFont="1" applyAlignment="1">
      <alignment horizontal="center"/>
    </xf>
    <xf numFmtId="172" fontId="5" fillId="0" borderId="0" xfId="0" applyNumberFormat="1" applyFont="1" applyFill="1" applyAlignment="1">
      <alignment horizontal="center"/>
    </xf>
    <xf numFmtId="172" fontId="5" fillId="0" borderId="0" xfId="15" applyNumberFormat="1" applyFont="1" applyFill="1" applyAlignment="1">
      <alignment horizontal="center" vertical="center"/>
    </xf>
    <xf numFmtId="172" fontId="5" fillId="0" borderId="0" xfId="15" applyNumberFormat="1" applyFont="1" applyAlignment="1">
      <alignment horizontal="right"/>
    </xf>
    <xf numFmtId="172" fontId="5" fillId="0" borderId="0" xfId="15" applyNumberFormat="1" applyFont="1" applyFill="1" applyAlignment="1">
      <alignment horizontal="center"/>
    </xf>
    <xf numFmtId="172" fontId="5" fillId="0" borderId="0" xfId="15" applyNumberFormat="1" applyFont="1" applyFill="1" applyAlignment="1">
      <alignment horizontal="right"/>
    </xf>
    <xf numFmtId="0" fontId="5" fillId="0" borderId="0" xfId="0" applyFont="1" applyFill="1" applyAlignment="1">
      <alignment horizontal="center"/>
    </xf>
    <xf numFmtId="172" fontId="5" fillId="0" borderId="8" xfId="15" applyNumberFormat="1" applyFont="1" applyBorder="1" applyAlignment="1">
      <alignment horizontal="right"/>
    </xf>
    <xf numFmtId="172" fontId="5" fillId="0" borderId="10" xfId="15" applyNumberFormat="1" applyFont="1" applyBorder="1" applyAlignment="1">
      <alignment/>
    </xf>
    <xf numFmtId="0" fontId="12" fillId="0" borderId="0" xfId="0" applyFont="1" applyAlignment="1">
      <alignment/>
    </xf>
    <xf numFmtId="172" fontId="1" fillId="0" borderId="0" xfId="15" applyNumberFormat="1" applyFont="1" applyAlignment="1" quotePrefix="1">
      <alignment horizontal="center"/>
    </xf>
    <xf numFmtId="39" fontId="5" fillId="0" borderId="10" xfId="15" applyNumberFormat="1" applyFont="1" applyBorder="1" applyAlignment="1">
      <alignment/>
    </xf>
    <xf numFmtId="0" fontId="5" fillId="0" borderId="10" xfId="0" applyFont="1" applyBorder="1" applyAlignment="1">
      <alignment horizontal="right"/>
    </xf>
    <xf numFmtId="37" fontId="1" fillId="0" borderId="0" xfId="0" applyNumberFormat="1" applyFont="1" applyAlignment="1">
      <alignment/>
    </xf>
    <xf numFmtId="37" fontId="5" fillId="0" borderId="0" xfId="0" applyNumberFormat="1" applyFont="1" applyAlignment="1">
      <alignment horizontal="left"/>
    </xf>
    <xf numFmtId="37" fontId="5" fillId="0" borderId="0" xfId="0" applyNumberFormat="1" applyFont="1" applyAlignment="1" quotePrefix="1">
      <alignment horizontal="left"/>
    </xf>
    <xf numFmtId="0" fontId="4" fillId="0" borderId="0" xfId="0" applyFont="1" applyFill="1" applyAlignment="1" quotePrefix="1">
      <alignment horizontal="left"/>
    </xf>
    <xf numFmtId="172" fontId="1" fillId="0" borderId="0" xfId="15" applyNumberFormat="1" applyFont="1" applyFill="1" applyAlignment="1">
      <alignment/>
    </xf>
    <xf numFmtId="172" fontId="5" fillId="0" borderId="0" xfId="15" applyNumberFormat="1" applyFont="1" applyFill="1" applyBorder="1" applyAlignment="1">
      <alignment horizontal="center"/>
    </xf>
    <xf numFmtId="172" fontId="5" fillId="0" borderId="0" xfId="15" applyNumberFormat="1" applyFont="1" applyFill="1" applyBorder="1" applyAlignment="1" quotePrefix="1">
      <alignment horizontal="center"/>
    </xf>
    <xf numFmtId="172" fontId="5" fillId="0" borderId="0" xfId="15" applyNumberFormat="1" applyFont="1" applyFill="1" applyAlignment="1" quotePrefix="1">
      <alignment horizontal="center"/>
    </xf>
    <xf numFmtId="172" fontId="5" fillId="0" borderId="10" xfId="15" applyNumberFormat="1" applyFont="1" applyFill="1" applyBorder="1" applyAlignment="1">
      <alignment/>
    </xf>
    <xf numFmtId="171" fontId="5" fillId="0" borderId="0" xfId="15" applyNumberFormat="1" applyFont="1" applyFill="1" applyAlignment="1">
      <alignment/>
    </xf>
    <xf numFmtId="39" fontId="5" fillId="0" borderId="0" xfId="15" applyNumberFormat="1" applyFont="1" applyFill="1" applyAlignment="1">
      <alignment/>
    </xf>
    <xf numFmtId="15" fontId="5" fillId="0" borderId="0" xfId="0" applyNumberFormat="1" applyFont="1" applyAlignment="1" quotePrefix="1">
      <alignment horizontal="left"/>
    </xf>
    <xf numFmtId="172" fontId="1" fillId="0" borderId="0" xfId="15" applyNumberFormat="1" applyFont="1" applyFill="1" applyAlignment="1">
      <alignment horizontal="center"/>
    </xf>
    <xf numFmtId="0" fontId="5" fillId="0" borderId="0" xfId="0" applyFont="1" applyFill="1" applyAlignment="1">
      <alignment horizontal="left" vertical="center" wrapText="1"/>
    </xf>
    <xf numFmtId="0" fontId="5" fillId="0" borderId="0" xfId="0" applyFont="1" applyAlignment="1">
      <alignment vertical="center" wrapText="1"/>
    </xf>
  </cellXfs>
  <cellStyles count="7">
    <cellStyle name="Normal" xfId="0"/>
    <cellStyle name="Comma" xfId="15"/>
    <cellStyle name="Comma [0]" xfId="16"/>
    <cellStyle name="Currency" xfId="17"/>
    <cellStyle name="Currency [0]" xfId="18"/>
    <cellStyle name="Normal_OIB31Mar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IB%20Mar'04(LY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ise"/>
      <sheetName val="Index "/>
      <sheetName val="Highlight"/>
      <sheetName val="pl"/>
      <sheetName val="Equity"/>
      <sheetName val="bs"/>
      <sheetName val="Cashflow"/>
      <sheetName val="Mar03 CF"/>
      <sheetName val="notes"/>
      <sheetName val="turnover"/>
      <sheetName val="EBITDA"/>
      <sheetName val="pbt"/>
      <sheetName val="bank"/>
      <sheetName val="shares"/>
      <sheetName val="Segment"/>
      <sheetName val="Addn Info"/>
      <sheetName val="Consol BS"/>
      <sheetName val="ConsolCF"/>
      <sheetName val="Consol P&amp;L"/>
      <sheetName val="Oth income"/>
      <sheetName val="Journals"/>
      <sheetName val="Journals2"/>
      <sheetName val="IntercoTrans"/>
      <sheetName val="Taxation"/>
      <sheetName val="Property BS"/>
      <sheetName val="Property P&amp;L"/>
      <sheetName val="Securities BS"/>
      <sheetName val="Securities P&amp;L"/>
      <sheetName val="Gaming BS"/>
      <sheetName val="Gaming P&amp;L"/>
      <sheetName val="Trading BS"/>
      <sheetName val="Trading PL"/>
      <sheetName val="proof"/>
      <sheetName val="Inco"/>
      <sheetName val="Inco(reconcile)"/>
    </sheetNames>
    <sheetDataSet>
      <sheetData sheetId="0">
        <row r="6">
          <cell r="F6" t="str">
            <v>OLYMPIA INDUSTRIES BERHAD</v>
          </cell>
        </row>
        <row r="14">
          <cell r="R14" t="str">
            <v>third quarter</v>
          </cell>
        </row>
        <row r="15">
          <cell r="R15">
            <v>3</v>
          </cell>
        </row>
        <row r="17">
          <cell r="H17">
            <v>2004</v>
          </cell>
        </row>
        <row r="19">
          <cell r="T19" t="str">
            <v>31 March </v>
          </cell>
          <cell r="U19" t="str">
            <v>31 Mar </v>
          </cell>
          <cell r="X19" t="str">
            <v>30 Jun 2003 </v>
          </cell>
        </row>
        <row r="21">
          <cell r="T21" t="str">
            <v>31 March 2004</v>
          </cell>
          <cell r="U21" t="str">
            <v>31 Mar 2004</v>
          </cell>
        </row>
      </sheetData>
      <sheetData sheetId="3">
        <row r="5">
          <cell r="E5" t="str">
            <v>OLYMPIA INDUSTRIES BERHAD</v>
          </cell>
        </row>
        <row r="6">
          <cell r="E6" t="str">
            <v>(Company no. 63026-U)</v>
          </cell>
        </row>
        <row r="15">
          <cell r="J15" t="str">
            <v>31 Mar 2004</v>
          </cell>
          <cell r="P15" t="str">
            <v>31 Mar 2003</v>
          </cell>
        </row>
        <row r="59">
          <cell r="F59" t="str">
            <v>for the year ended 30 June 2003)</v>
          </cell>
        </row>
      </sheetData>
      <sheetData sheetId="4">
        <row r="1">
          <cell r="B1" t="str">
            <v>OLYMPIA INDUSTRIES BERHAD</v>
          </cell>
        </row>
        <row r="2">
          <cell r="B2" t="str">
            <v>(Company no. 63026-U)</v>
          </cell>
        </row>
        <row r="14">
          <cell r="D14">
            <v>508381</v>
          </cell>
        </row>
      </sheetData>
      <sheetData sheetId="5">
        <row r="6">
          <cell r="E6" t="str">
            <v>OLYMPIA INDUSTRIES BERHAD</v>
          </cell>
        </row>
        <row r="7">
          <cell r="E7" t="str">
            <v>(Company no. 63026-U)</v>
          </cell>
        </row>
      </sheetData>
      <sheetData sheetId="6">
        <row r="5">
          <cell r="E5" t="str">
            <v>OLYMPIA INDUSTRIES BERHAD</v>
          </cell>
        </row>
        <row r="6">
          <cell r="E6" t="str">
            <v>(Company no. 63026-U)</v>
          </cell>
        </row>
        <row r="9">
          <cell r="E9" t="str">
            <v>For the period ended 31 March 2004</v>
          </cell>
        </row>
      </sheetData>
      <sheetData sheetId="13">
        <row r="8">
          <cell r="F8">
            <v>0</v>
          </cell>
        </row>
      </sheetData>
      <sheetData sheetId="16">
        <row r="165">
          <cell r="S165">
            <v>-221</v>
          </cell>
        </row>
        <row r="168">
          <cell r="S168">
            <v>-66666</v>
          </cell>
        </row>
        <row r="171">
          <cell r="S171">
            <v>0</v>
          </cell>
        </row>
        <row r="174">
          <cell r="S174">
            <v>-12114</v>
          </cell>
        </row>
      </sheetData>
      <sheetData sheetId="18">
        <row r="34">
          <cell r="O34">
            <v>0</v>
          </cell>
        </row>
      </sheetData>
      <sheetData sheetId="23">
        <row r="26">
          <cell r="AX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5"/>
  <sheetViews>
    <sheetView workbookViewId="0" topLeftCell="A16">
      <selection activeCell="A25" sqref="A25"/>
    </sheetView>
  </sheetViews>
  <sheetFormatPr defaultColWidth="9.140625" defaultRowHeight="12.75"/>
  <cols>
    <col min="1" max="1" width="4.140625" style="6" customWidth="1"/>
    <col min="2" max="2" width="5.7109375" style="6" customWidth="1"/>
    <col min="3" max="3" width="3.8515625" style="6" customWidth="1"/>
    <col min="4" max="4" width="8.7109375" style="6" customWidth="1"/>
    <col min="5" max="5" width="23.421875" style="6" customWidth="1"/>
    <col min="6" max="6" width="12.421875" style="11" customWidth="1"/>
    <col min="7" max="7" width="1.421875" style="11" customWidth="1"/>
    <col min="8" max="8" width="12.00390625" style="11" customWidth="1"/>
    <col min="9" max="9" width="3.00390625" style="11" customWidth="1"/>
    <col min="10" max="10" width="11.28125" style="11" customWidth="1"/>
    <col min="11" max="11" width="1.57421875" style="11" customWidth="1"/>
    <col min="12" max="12" width="11.28125" style="11" customWidth="1"/>
    <col min="13" max="16384" width="8.7109375" style="1" customWidth="1"/>
  </cols>
  <sheetData>
    <row r="1" ht="12.75">
      <c r="A1" s="3" t="str">
        <f>+'[1]Customise'!F6</f>
        <v>OLYMPIA INDUSTRIES BERHAD</v>
      </c>
    </row>
    <row r="2" ht="12.75">
      <c r="A2" s="4" t="s">
        <v>1</v>
      </c>
    </row>
    <row r="3" ht="12.75">
      <c r="A3" s="2"/>
    </row>
    <row r="4" ht="12.75">
      <c r="A4" s="3" t="s">
        <v>2</v>
      </c>
    </row>
    <row r="5" ht="12.75">
      <c r="A5" s="110" t="str">
        <f>"For the "&amp;'[1]Customise'!R14&amp;" ended "&amp;'[1]Customise'!T21</f>
        <v>For the third quarter ended 31 March 2004</v>
      </c>
    </row>
    <row r="6" ht="12.75">
      <c r="A6" s="6" t="s">
        <v>3</v>
      </c>
    </row>
    <row r="8" spans="6:12" ht="12.75">
      <c r="F8" s="44" t="s">
        <v>4</v>
      </c>
      <c r="G8" s="44"/>
      <c r="H8" s="44"/>
      <c r="J8" s="119" t="s">
        <v>5</v>
      </c>
      <c r="K8" s="119"/>
      <c r="L8" s="119"/>
    </row>
    <row r="9" spans="6:12" ht="12.75">
      <c r="F9" s="7" t="s">
        <v>6</v>
      </c>
      <c r="G9" s="7"/>
      <c r="H9" s="7" t="s">
        <v>7</v>
      </c>
      <c r="I9" s="111"/>
      <c r="J9" s="7" t="s">
        <v>6</v>
      </c>
      <c r="K9" s="7"/>
      <c r="L9" s="7" t="s">
        <v>7</v>
      </c>
    </row>
    <row r="10" spans="6:12" ht="12.75">
      <c r="F10" s="8" t="s">
        <v>8</v>
      </c>
      <c r="G10" s="8"/>
      <c r="H10" s="8" t="s">
        <v>8</v>
      </c>
      <c r="I10" s="111"/>
      <c r="J10" s="7" t="s">
        <v>9</v>
      </c>
      <c r="K10" s="8"/>
      <c r="L10" s="7" t="s">
        <v>9</v>
      </c>
    </row>
    <row r="11" spans="6:12" ht="12.75">
      <c r="F11" s="8" t="str">
        <f>+'[1]Customise'!U21</f>
        <v>31 Mar 2004</v>
      </c>
      <c r="G11" s="8"/>
      <c r="H11" s="8" t="str">
        <f>+'[1]Customise'!U19&amp;'[1]Customise'!H17-1</f>
        <v>31 Mar 2003</v>
      </c>
      <c r="I11" s="111"/>
      <c r="J11" s="8" t="str">
        <f>+F11</f>
        <v>31 Mar 2004</v>
      </c>
      <c r="K11" s="8"/>
      <c r="L11" s="8" t="str">
        <f>+H11</f>
        <v>31 Mar 2003</v>
      </c>
    </row>
    <row r="12" spans="6:12" ht="12.75">
      <c r="F12" s="7" t="s">
        <v>10</v>
      </c>
      <c r="G12" s="7"/>
      <c r="H12" s="8" t="s">
        <v>10</v>
      </c>
      <c r="I12" s="7"/>
      <c r="J12" s="7" t="s">
        <v>10</v>
      </c>
      <c r="K12" s="7"/>
      <c r="L12" s="8" t="s">
        <v>10</v>
      </c>
    </row>
    <row r="14" spans="1:12" ht="12.75">
      <c r="A14" s="12" t="s">
        <v>11</v>
      </c>
      <c r="B14" s="12" t="s">
        <v>12</v>
      </c>
      <c r="C14" s="6" t="s">
        <v>13</v>
      </c>
      <c r="F14" s="34">
        <v>54958</v>
      </c>
      <c r="G14" s="34"/>
      <c r="H14" s="11">
        <v>51990</v>
      </c>
      <c r="J14" s="112">
        <v>157382</v>
      </c>
      <c r="K14" s="112"/>
      <c r="L14" s="11">
        <v>143933</v>
      </c>
    </row>
    <row r="16" spans="2:12" ht="12.75">
      <c r="B16" s="12" t="s">
        <v>14</v>
      </c>
      <c r="C16" s="6" t="s">
        <v>15</v>
      </c>
      <c r="F16" s="113">
        <v>-61383</v>
      </c>
      <c r="G16" s="113"/>
      <c r="H16" s="11">
        <v>-51988</v>
      </c>
      <c r="J16" s="113">
        <v>-172139</v>
      </c>
      <c r="K16" s="113"/>
      <c r="L16" s="11">
        <v>-155682</v>
      </c>
    </row>
    <row r="17" spans="2:11" ht="12.75">
      <c r="B17" s="12"/>
      <c r="F17" s="113"/>
      <c r="G17" s="113"/>
      <c r="J17" s="113"/>
      <c r="K17" s="113"/>
    </row>
    <row r="18" spans="2:12" ht="12.75">
      <c r="B18" s="12" t="s">
        <v>16</v>
      </c>
      <c r="C18" s="6" t="s">
        <v>322</v>
      </c>
      <c r="F18" s="113">
        <v>11724</v>
      </c>
      <c r="G18" s="113"/>
      <c r="H18" s="11">
        <v>705</v>
      </c>
      <c r="J18" s="113">
        <v>16375</v>
      </c>
      <c r="K18" s="113"/>
      <c r="L18" s="11">
        <v>3515</v>
      </c>
    </row>
    <row r="19" spans="6:12" ht="12.75">
      <c r="F19" s="51"/>
      <c r="G19" s="6"/>
      <c r="H19" s="51"/>
      <c r="J19" s="51"/>
      <c r="K19" s="6"/>
      <c r="L19" s="51"/>
    </row>
    <row r="20" spans="1:12" ht="12.75">
      <c r="A20" s="12"/>
      <c r="B20" s="10" t="s">
        <v>17</v>
      </c>
      <c r="C20" s="10" t="s">
        <v>18</v>
      </c>
      <c r="F20" s="112">
        <f>SUM(F14:F19)</f>
        <v>5299</v>
      </c>
      <c r="G20" s="6"/>
      <c r="H20" s="11">
        <f>SUM(H14:H18)</f>
        <v>707</v>
      </c>
      <c r="J20" s="11">
        <f>SUM(J14:J18)</f>
        <v>1618</v>
      </c>
      <c r="K20" s="6"/>
      <c r="L20" s="11">
        <f>SUM(L14:L18)</f>
        <v>-8234</v>
      </c>
    </row>
    <row r="21" spans="7:11" ht="12.75">
      <c r="G21" s="6"/>
      <c r="J21" s="98"/>
      <c r="K21" s="6"/>
    </row>
    <row r="22" spans="2:12" ht="12.75">
      <c r="B22" s="6" t="s">
        <v>19</v>
      </c>
      <c r="C22" s="6" t="s">
        <v>20</v>
      </c>
      <c r="F22" s="11">
        <v>-22484</v>
      </c>
      <c r="G22" s="6"/>
      <c r="H22" s="11">
        <v>-23275</v>
      </c>
      <c r="J22" s="114">
        <v>-67726</v>
      </c>
      <c r="K22" s="6"/>
      <c r="L22" s="11">
        <v>-67905</v>
      </c>
    </row>
    <row r="23" spans="6:12" ht="12.75">
      <c r="F23" s="51"/>
      <c r="G23" s="6"/>
      <c r="H23" s="51"/>
      <c r="J23" s="51"/>
      <c r="K23" s="6"/>
      <c r="L23" s="51"/>
    </row>
    <row r="24" spans="2:11" ht="12.75">
      <c r="B24" s="6" t="s">
        <v>21</v>
      </c>
      <c r="C24" s="10" t="s">
        <v>22</v>
      </c>
      <c r="G24" s="6"/>
      <c r="K24" s="6"/>
    </row>
    <row r="25" spans="3:12" ht="12.75">
      <c r="C25" s="6" t="s">
        <v>23</v>
      </c>
      <c r="F25" s="11">
        <f>SUM(F20:F23)</f>
        <v>-17185</v>
      </c>
      <c r="G25" s="6"/>
      <c r="H25" s="11">
        <f>SUM(H20:H23)</f>
        <v>-22568</v>
      </c>
      <c r="J25" s="11">
        <f>SUM(J20:J22)</f>
        <v>-66108</v>
      </c>
      <c r="K25" s="6"/>
      <c r="L25" s="11">
        <f>SUM(L20:L22)</f>
        <v>-76139</v>
      </c>
    </row>
    <row r="26" spans="7:11" ht="12.75">
      <c r="G26" s="6"/>
      <c r="J26" s="98"/>
      <c r="K26" s="6"/>
    </row>
    <row r="27" spans="2:12" ht="12.75">
      <c r="B27" s="10" t="s">
        <v>24</v>
      </c>
      <c r="C27" s="12" t="s">
        <v>25</v>
      </c>
      <c r="F27" s="11">
        <v>0</v>
      </c>
      <c r="G27" s="6"/>
      <c r="H27" s="11">
        <v>0</v>
      </c>
      <c r="J27" s="114">
        <f>-ROUND('[1]Consol P&amp;L'!O34/1000,0)</f>
        <v>0</v>
      </c>
      <c r="K27" s="6"/>
      <c r="L27" s="11">
        <v>0</v>
      </c>
    </row>
    <row r="28" spans="7:12" ht="12.75">
      <c r="G28" s="6"/>
      <c r="H28" s="51"/>
      <c r="K28" s="6"/>
      <c r="L28" s="51"/>
    </row>
    <row r="29" spans="2:11" ht="12.75">
      <c r="B29" s="12" t="s">
        <v>26</v>
      </c>
      <c r="C29" s="10" t="s">
        <v>27</v>
      </c>
      <c r="F29" s="37"/>
      <c r="G29" s="6"/>
      <c r="J29" s="37"/>
      <c r="K29" s="6"/>
    </row>
    <row r="30" spans="3:12" ht="12.75">
      <c r="C30" s="12" t="s">
        <v>28</v>
      </c>
      <c r="F30" s="11">
        <f>SUM(F25:F28)</f>
        <v>-17185</v>
      </c>
      <c r="G30" s="6"/>
      <c r="H30" s="11">
        <f>SUM(H25:H28)</f>
        <v>-22568</v>
      </c>
      <c r="J30" s="11">
        <f>SUM(J25:J28)</f>
        <v>-66108</v>
      </c>
      <c r="K30" s="6"/>
      <c r="L30" s="11">
        <f>SUM(L25:L27)</f>
        <v>-76139</v>
      </c>
    </row>
    <row r="31" spans="7:11" ht="12.75">
      <c r="G31" s="6"/>
      <c r="J31" s="98"/>
      <c r="K31" s="6"/>
    </row>
    <row r="32" spans="2:12" ht="12.75">
      <c r="B32" s="10" t="s">
        <v>29</v>
      </c>
      <c r="C32" s="6" t="s">
        <v>30</v>
      </c>
      <c r="F32" s="11">
        <v>-206</v>
      </c>
      <c r="G32" s="6"/>
      <c r="H32" s="11">
        <v>135</v>
      </c>
      <c r="J32" s="114">
        <v>-249</v>
      </c>
      <c r="K32" s="6"/>
      <c r="L32" s="11">
        <v>82</v>
      </c>
    </row>
    <row r="33" spans="7:12" ht="12.75">
      <c r="G33" s="6"/>
      <c r="H33" s="51"/>
      <c r="K33" s="6"/>
      <c r="L33" s="51"/>
    </row>
    <row r="34" spans="2:11" ht="12.75">
      <c r="B34" s="10" t="s">
        <v>31</v>
      </c>
      <c r="C34" s="12" t="s">
        <v>29</v>
      </c>
      <c r="D34" s="10" t="s">
        <v>32</v>
      </c>
      <c r="F34" s="37"/>
      <c r="G34" s="6"/>
      <c r="J34" s="37"/>
      <c r="K34" s="6"/>
    </row>
    <row r="35" spans="4:12" ht="12.75">
      <c r="D35" s="12" t="s">
        <v>33</v>
      </c>
      <c r="F35" s="11">
        <f>SUM(F30:F33)</f>
        <v>-17391</v>
      </c>
      <c r="G35" s="6"/>
      <c r="H35" s="11">
        <f>SUM(H30:H33)</f>
        <v>-22433</v>
      </c>
      <c r="J35" s="11">
        <f>SUM(J30:J33)</f>
        <v>-66357</v>
      </c>
      <c r="K35" s="6"/>
      <c r="L35" s="11">
        <f>SUM(L30:L33)</f>
        <v>-76057</v>
      </c>
    </row>
    <row r="36" spans="7:11" ht="12.75">
      <c r="G36" s="6"/>
      <c r="J36" s="98"/>
      <c r="K36" s="6"/>
    </row>
    <row r="37" spans="3:12" ht="12.75">
      <c r="C37" s="12" t="s">
        <v>34</v>
      </c>
      <c r="D37" s="12" t="s">
        <v>35</v>
      </c>
      <c r="F37" s="11">
        <v>1198</v>
      </c>
      <c r="G37" s="6"/>
      <c r="H37" s="11">
        <v>66</v>
      </c>
      <c r="J37" s="114">
        <v>2587</v>
      </c>
      <c r="K37" s="6"/>
      <c r="L37" s="11">
        <v>-83</v>
      </c>
    </row>
    <row r="38" spans="7:12" ht="12.75">
      <c r="G38" s="6"/>
      <c r="H38" s="51"/>
      <c r="K38" s="6"/>
      <c r="L38" s="51"/>
    </row>
    <row r="39" spans="2:11" ht="12.75">
      <c r="B39" s="10" t="s">
        <v>36</v>
      </c>
      <c r="C39" s="6" t="s">
        <v>37</v>
      </c>
      <c r="F39" s="37"/>
      <c r="G39" s="6"/>
      <c r="J39" s="37"/>
      <c r="K39" s="6"/>
    </row>
    <row r="40" spans="3:12" ht="12.75">
      <c r="C40" s="6" t="s">
        <v>38</v>
      </c>
      <c r="F40" s="11">
        <f>SUM(F35:F38)</f>
        <v>-16193</v>
      </c>
      <c r="G40" s="6"/>
      <c r="H40" s="11">
        <f>SUM(H35:H37)</f>
        <v>-22367</v>
      </c>
      <c r="J40" s="11">
        <f>SUM(J35:J37)</f>
        <v>-63770</v>
      </c>
      <c r="K40" s="6"/>
      <c r="L40" s="11">
        <f>SUM(L35:L37)</f>
        <v>-76140</v>
      </c>
    </row>
    <row r="41" spans="6:12" ht="13.5" thickBot="1">
      <c r="F41" s="115"/>
      <c r="G41" s="6"/>
      <c r="H41" s="115"/>
      <c r="J41" s="115"/>
      <c r="K41" s="6"/>
      <c r="L41" s="115"/>
    </row>
    <row r="42" spans="7:11" ht="13.5" thickTop="1">
      <c r="G42" s="6"/>
      <c r="K42" s="6"/>
    </row>
    <row r="43" spans="1:7" ht="12.75">
      <c r="A43" s="12">
        <v>2</v>
      </c>
      <c r="B43" s="12" t="s">
        <v>12</v>
      </c>
      <c r="C43" s="12" t="s">
        <v>39</v>
      </c>
      <c r="G43" s="6"/>
    </row>
    <row r="44" ht="12.75">
      <c r="C44" s="6" t="s">
        <v>40</v>
      </c>
    </row>
    <row r="45" ht="12.75">
      <c r="C45" s="6" t="s">
        <v>41</v>
      </c>
    </row>
    <row r="47" spans="3:12" ht="12.75">
      <c r="C47" s="12" t="s">
        <v>29</v>
      </c>
      <c r="D47" s="12" t="s">
        <v>42</v>
      </c>
      <c r="F47" s="116">
        <f>F40/508381*100</f>
        <v>-3.1852095180583064</v>
      </c>
      <c r="G47" s="117"/>
      <c r="H47" s="116">
        <f>H40/508381*100</f>
        <v>-4.399653016143405</v>
      </c>
      <c r="I47" s="117"/>
      <c r="J47" s="116">
        <f>J40/508381*100</f>
        <v>-12.54374179994925</v>
      </c>
      <c r="K47" s="117"/>
      <c r="L47" s="116">
        <f>L40/508381*100</f>
        <v>-14.976956259183567</v>
      </c>
    </row>
    <row r="48" ht="12.75">
      <c r="D48" s="6" t="s">
        <v>43</v>
      </c>
    </row>
    <row r="50" spans="3:12" ht="12.75">
      <c r="C50" s="12" t="s">
        <v>34</v>
      </c>
      <c r="D50" s="12" t="s">
        <v>44</v>
      </c>
      <c r="F50" s="99" t="s">
        <v>45</v>
      </c>
      <c r="G50" s="99"/>
      <c r="H50" s="99" t="s">
        <v>45</v>
      </c>
      <c r="I50" s="99"/>
      <c r="J50" s="99" t="s">
        <v>45</v>
      </c>
      <c r="K50" s="99"/>
      <c r="L50" s="99" t="s">
        <v>45</v>
      </c>
    </row>
    <row r="51" ht="12.75">
      <c r="H51" s="98"/>
    </row>
    <row r="54" ht="12.75">
      <c r="B54" s="2" t="s">
        <v>46</v>
      </c>
    </row>
    <row r="55" ht="12.75">
      <c r="B55" s="2" t="str">
        <f>IF('[1]Customise'!R15&gt;2,"for the year ended 30 June "&amp;'[1]Customise'!H17-1&amp;")","for the year ended 30 June "&amp;'[1]Customise'!H17&amp;")")</f>
        <v>for the year ended 30 June 2003)</v>
      </c>
    </row>
    <row r="57" ht="3" customHeight="1"/>
    <row r="58" ht="3" customHeight="1"/>
  </sheetData>
  <mergeCells count="1">
    <mergeCell ref="J8:L8"/>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F57"/>
  <sheetViews>
    <sheetView workbookViewId="0" topLeftCell="A36">
      <selection activeCell="F51" sqref="F51"/>
    </sheetView>
  </sheetViews>
  <sheetFormatPr defaultColWidth="9.140625" defaultRowHeight="12.75"/>
  <cols>
    <col min="1" max="1" width="4.140625" style="6" customWidth="1"/>
    <col min="2" max="2" width="3.8515625" style="6" customWidth="1"/>
    <col min="3" max="3" width="41.421875" style="6" customWidth="1"/>
    <col min="4" max="4" width="17.7109375" style="11" customWidth="1"/>
    <col min="5" max="5" width="3.00390625" style="11" customWidth="1"/>
    <col min="6" max="6" width="19.7109375" style="11" customWidth="1"/>
    <col min="7" max="16384" width="9.140625" style="6" customWidth="1"/>
  </cols>
  <sheetData>
    <row r="1" ht="12.75">
      <c r="A1" s="3" t="str">
        <f>+'[1]pl'!E5</f>
        <v>OLYMPIA INDUSTRIES BERHAD</v>
      </c>
    </row>
    <row r="2" ht="12.75">
      <c r="A2" s="4" t="str">
        <f>+'[1]pl'!E6</f>
        <v>(Company no. 63026-U)</v>
      </c>
    </row>
    <row r="3" ht="12.75">
      <c r="A3" s="2"/>
    </row>
    <row r="4" ht="12.75">
      <c r="A4" s="5" t="s">
        <v>72</v>
      </c>
    </row>
    <row r="5" ht="12.75">
      <c r="A5" s="5" t="str">
        <f>"As at "&amp;'[1]Customise'!T21</f>
        <v>As at 31 March 2004</v>
      </c>
    </row>
    <row r="6" ht="12.75"/>
    <row r="7" spans="1:6" ht="12.75">
      <c r="A7" s="27"/>
      <c r="D7" s="7" t="s">
        <v>73</v>
      </c>
      <c r="F7" s="7" t="s">
        <v>74</v>
      </c>
    </row>
    <row r="8" spans="4:6" ht="12.75">
      <c r="D8" s="8" t="s">
        <v>75</v>
      </c>
      <c r="E8" s="8"/>
      <c r="F8" s="7" t="s">
        <v>76</v>
      </c>
    </row>
    <row r="9" spans="4:6" ht="12.75">
      <c r="D9" s="7" t="s">
        <v>77</v>
      </c>
      <c r="E9" s="7"/>
      <c r="F9" s="7" t="s">
        <v>78</v>
      </c>
    </row>
    <row r="10" spans="4:6" ht="12.75">
      <c r="D10" s="8" t="str">
        <f>+'[1]pl'!J15</f>
        <v>31 Mar 2004</v>
      </c>
      <c r="E10" s="7"/>
      <c r="F10" s="8" t="str">
        <f>+'[1]Customise'!X19</f>
        <v>30 Jun 2003 </v>
      </c>
    </row>
    <row r="11" spans="4:6" ht="12.75">
      <c r="D11" s="7" t="s">
        <v>10</v>
      </c>
      <c r="E11" s="7"/>
      <c r="F11" s="7" t="s">
        <v>10</v>
      </c>
    </row>
    <row r="12" ht="12.75"/>
    <row r="13" spans="1:6" ht="12.75">
      <c r="A13" s="12" t="s">
        <v>79</v>
      </c>
      <c r="B13" s="6" t="s">
        <v>80</v>
      </c>
      <c r="D13" s="11">
        <v>39312</v>
      </c>
      <c r="F13" s="11">
        <v>41614</v>
      </c>
    </row>
    <row r="14" spans="1:6" ht="12.75">
      <c r="A14" s="12" t="s">
        <v>81</v>
      </c>
      <c r="B14" s="6" t="s">
        <v>82</v>
      </c>
      <c r="D14" s="11">
        <v>313965</v>
      </c>
      <c r="F14" s="11">
        <v>313935</v>
      </c>
    </row>
    <row r="15" spans="1:6" ht="12.75">
      <c r="A15" s="12" t="s">
        <v>83</v>
      </c>
      <c r="B15" s="6" t="s">
        <v>84</v>
      </c>
      <c r="D15" s="11">
        <v>125000</v>
      </c>
      <c r="F15" s="11">
        <v>125000</v>
      </c>
    </row>
    <row r="16" spans="1:6" ht="12.75">
      <c r="A16" s="12" t="s">
        <v>85</v>
      </c>
      <c r="B16" s="6" t="s">
        <v>86</v>
      </c>
      <c r="D16" s="11">
        <v>147821</v>
      </c>
      <c r="F16" s="11">
        <v>147632</v>
      </c>
    </row>
    <row r="17" spans="1:6" ht="12.75">
      <c r="A17" s="12" t="s">
        <v>87</v>
      </c>
      <c r="B17" s="6" t="s">
        <v>88</v>
      </c>
      <c r="D17" s="11">
        <v>15645</v>
      </c>
      <c r="F17" s="11">
        <v>13627</v>
      </c>
    </row>
    <row r="18" spans="1:6" ht="12.75">
      <c r="A18" s="12"/>
      <c r="D18" s="6"/>
      <c r="E18" s="6"/>
      <c r="F18" s="6"/>
    </row>
    <row r="19" ht="12.75">
      <c r="C19" s="28"/>
    </row>
    <row r="20" spans="1:2" ht="12.75">
      <c r="A20" s="12" t="s">
        <v>89</v>
      </c>
      <c r="B20" s="2" t="s">
        <v>90</v>
      </c>
    </row>
    <row r="21" spans="3:6" ht="12.75">
      <c r="C21" s="6" t="s">
        <v>91</v>
      </c>
      <c r="D21" s="29">
        <v>17430</v>
      </c>
      <c r="F21" s="29">
        <v>17892</v>
      </c>
    </row>
    <row r="22" spans="3:6" ht="12.75">
      <c r="C22" s="6" t="s">
        <v>92</v>
      </c>
      <c r="D22" s="30">
        <v>2544</v>
      </c>
      <c r="F22" s="30">
        <v>2660</v>
      </c>
    </row>
    <row r="23" spans="3:6" ht="12.75">
      <c r="C23" s="10" t="s">
        <v>93</v>
      </c>
      <c r="D23" s="31">
        <v>12078</v>
      </c>
      <c r="F23" s="31">
        <v>4223</v>
      </c>
    </row>
    <row r="24" spans="3:6" ht="12.75">
      <c r="C24" s="10" t="s">
        <v>94</v>
      </c>
      <c r="D24" s="31">
        <v>1407</v>
      </c>
      <c r="F24" s="31">
        <v>1723</v>
      </c>
    </row>
    <row r="25" spans="3:6" ht="12.75">
      <c r="C25" s="10" t="s">
        <v>95</v>
      </c>
      <c r="D25" s="31">
        <v>186122</v>
      </c>
      <c r="F25" s="31">
        <v>184906</v>
      </c>
    </row>
    <row r="26" spans="3:6" ht="12.75">
      <c r="C26" s="6" t="s">
        <v>96</v>
      </c>
      <c r="D26" s="30">
        <v>81670</v>
      </c>
      <c r="F26" s="30">
        <v>83353</v>
      </c>
    </row>
    <row r="27" spans="3:6" ht="12.75">
      <c r="C27" s="6" t="s">
        <v>97</v>
      </c>
      <c r="D27" s="30">
        <v>32811</v>
      </c>
      <c r="F27" s="30">
        <v>34521</v>
      </c>
    </row>
    <row r="28" spans="3:6" ht="12.75">
      <c r="C28" s="6" t="s">
        <v>98</v>
      </c>
      <c r="D28" s="32">
        <v>9798</v>
      </c>
      <c r="F28" s="32">
        <v>8380</v>
      </c>
    </row>
    <row r="29" spans="4:6" ht="12.75">
      <c r="D29" s="32">
        <f>SUM(D21:D28)</f>
        <v>343860</v>
      </c>
      <c r="F29" s="33">
        <f>SUM(F21:F28)</f>
        <v>337658</v>
      </c>
    </row>
    <row r="30" spans="1:2" ht="12.75">
      <c r="A30" s="12" t="s">
        <v>99</v>
      </c>
      <c r="B30" s="2" t="s">
        <v>100</v>
      </c>
    </row>
    <row r="31" spans="3:6" ht="12.75">
      <c r="C31" s="6" t="s">
        <v>101</v>
      </c>
      <c r="D31" s="29">
        <v>-13059</v>
      </c>
      <c r="F31" s="29">
        <v>-3994</v>
      </c>
    </row>
    <row r="32" spans="3:6" ht="12.75">
      <c r="C32" s="6" t="s">
        <v>102</v>
      </c>
      <c r="D32" s="30">
        <v>0</v>
      </c>
      <c r="F32" s="30">
        <v>-66</v>
      </c>
    </row>
    <row r="33" spans="3:6" ht="12.75">
      <c r="C33" s="6" t="s">
        <v>103</v>
      </c>
      <c r="D33" s="30">
        <v>-807915</v>
      </c>
      <c r="F33" s="30">
        <v>-752228</v>
      </c>
    </row>
    <row r="34" spans="3:6" ht="12.75">
      <c r="C34" s="6" t="s">
        <v>104</v>
      </c>
      <c r="D34" s="30">
        <v>-745702</v>
      </c>
      <c r="F34" s="30">
        <v>-741534</v>
      </c>
    </row>
    <row r="35" spans="3:6" ht="12.75">
      <c r="C35" s="6" t="s">
        <v>105</v>
      </c>
      <c r="D35" s="32">
        <v>-36417</v>
      </c>
      <c r="F35" s="32">
        <v>-36111</v>
      </c>
    </row>
    <row r="36" spans="4:6" ht="12.75">
      <c r="D36" s="32">
        <f>SUM(D31:D35)</f>
        <v>-1603093</v>
      </c>
      <c r="F36" s="33">
        <f>SUM(F31:F35)</f>
        <v>-1533933</v>
      </c>
    </row>
    <row r="37" spans="4:6" ht="12.75">
      <c r="D37" s="34"/>
      <c r="F37" s="34"/>
    </row>
    <row r="38" spans="1:6" ht="12.75">
      <c r="A38" s="12" t="s">
        <v>106</v>
      </c>
      <c r="B38" s="35" t="s">
        <v>107</v>
      </c>
      <c r="D38" s="34">
        <f>+D36+D29</f>
        <v>-1259233</v>
      </c>
      <c r="F38" s="34">
        <f>+F36+F29</f>
        <v>-1196275</v>
      </c>
    </row>
    <row r="39" spans="4:6" ht="13.5" thickBot="1">
      <c r="D39" s="36">
        <f>+D38+SUM(D13:D17)</f>
        <v>-617490</v>
      </c>
      <c r="F39" s="36">
        <f>+F38+SUM(F13:F17)</f>
        <v>-554467</v>
      </c>
    </row>
    <row r="40" ht="13.5" thickTop="1"/>
    <row r="41" ht="12.75"/>
    <row r="42" spans="1:2" ht="12.75">
      <c r="A42" s="12"/>
      <c r="B42" s="2" t="s">
        <v>108</v>
      </c>
    </row>
    <row r="43" spans="1:6" ht="12.75">
      <c r="A43" s="12" t="s">
        <v>109</v>
      </c>
      <c r="B43" s="6" t="s">
        <v>110</v>
      </c>
      <c r="D43" s="11">
        <v>508381</v>
      </c>
      <c r="F43" s="11">
        <f>+'[1]Equity'!D14</f>
        <v>508381</v>
      </c>
    </row>
    <row r="44" spans="1:6" ht="12.75">
      <c r="A44" s="12" t="s">
        <v>111</v>
      </c>
      <c r="B44" s="6" t="s">
        <v>112</v>
      </c>
      <c r="D44" s="11">
        <v>-1216501</v>
      </c>
      <c r="F44" s="11">
        <v>-1151271</v>
      </c>
    </row>
    <row r="45" spans="4:6" ht="12.75">
      <c r="D45" s="37">
        <f>SUM(D43:D44)</f>
        <v>-708120</v>
      </c>
      <c r="F45" s="37">
        <f>SUM(F43:F44)</f>
        <v>-642890</v>
      </c>
    </row>
    <row r="46" spans="1:6" ht="12.75">
      <c r="A46" s="12" t="s">
        <v>113</v>
      </c>
      <c r="B46" s="6" t="s">
        <v>114</v>
      </c>
      <c r="D46" s="11">
        <v>11629</v>
      </c>
      <c r="F46" s="11">
        <v>14246</v>
      </c>
    </row>
    <row r="47" spans="1:6" ht="12.75">
      <c r="A47" s="12" t="s">
        <v>115</v>
      </c>
      <c r="B47" s="6" t="s">
        <v>116</v>
      </c>
      <c r="D47" s="11">
        <f>-'[1]Consol BS'!S171-'[1]Consol BS'!S168-'[1]Consol BS'!S165</f>
        <v>66887</v>
      </c>
      <c r="F47" s="11">
        <v>62028</v>
      </c>
    </row>
    <row r="48" spans="1:6" ht="12.75">
      <c r="A48" s="12" t="s">
        <v>117</v>
      </c>
      <c r="B48" s="10" t="s">
        <v>118</v>
      </c>
      <c r="D48" s="11">
        <f>-'[1]Consol BS'!S174</f>
        <v>12114</v>
      </c>
      <c r="F48" s="11">
        <f>12149</f>
        <v>12149</v>
      </c>
    </row>
    <row r="49" spans="4:6" ht="13.5" thickBot="1">
      <c r="D49" s="36">
        <f>SUM(D45:D48)</f>
        <v>-617490</v>
      </c>
      <c r="F49" s="36">
        <f>SUM(F45:F48)</f>
        <v>-554467</v>
      </c>
    </row>
    <row r="50" ht="13.5" thickTop="1"/>
    <row r="51" spans="1:6" ht="12.75">
      <c r="A51" s="12" t="s">
        <v>119</v>
      </c>
      <c r="B51" s="6" t="s">
        <v>120</v>
      </c>
      <c r="D51" s="38">
        <f>ROUND(D53/D43,2)</f>
        <v>-1.42</v>
      </c>
      <c r="E51" s="39"/>
      <c r="F51" s="38">
        <f>ROUND(F53/F43,2)</f>
        <v>-1.29</v>
      </c>
    </row>
    <row r="52" ht="13.5" customHeight="1"/>
    <row r="53" spans="2:6" ht="12.75">
      <c r="B53" s="12" t="s">
        <v>121</v>
      </c>
      <c r="D53" s="11">
        <f>D45-D17</f>
        <v>-723765</v>
      </c>
      <c r="F53" s="11">
        <f>F45-F17</f>
        <v>-656517</v>
      </c>
    </row>
    <row r="56" ht="12.75">
      <c r="B56" s="2" t="s">
        <v>122</v>
      </c>
    </row>
    <row r="57" ht="12.75">
      <c r="B57" s="2" t="str">
        <f>+'[1]pl'!F59</f>
        <v>for the year ended 30 June 2003)</v>
      </c>
    </row>
    <row r="88" ht="3" customHeight="1"/>
    <row r="89" ht="3" customHeight="1"/>
  </sheetData>
  <printOptions/>
  <pageMargins left="0.75" right="0.75" top="1" bottom="1" header="0.5" footer="0.5"/>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M71"/>
  <sheetViews>
    <sheetView workbookViewId="0" topLeftCell="A36">
      <selection activeCell="B59" sqref="B59"/>
    </sheetView>
  </sheetViews>
  <sheetFormatPr defaultColWidth="9.140625" defaultRowHeight="12.75"/>
  <cols>
    <col min="1" max="1" width="3.7109375" style="1" customWidth="1"/>
    <col min="2" max="2" width="15.7109375" style="1" customWidth="1"/>
    <col min="3" max="4" width="9.140625" style="1" customWidth="1"/>
    <col min="5" max="5" width="10.7109375" style="1" customWidth="1"/>
    <col min="6" max="6" width="1.28515625" style="1" customWidth="1"/>
    <col min="7" max="7" width="1.7109375" style="1" customWidth="1"/>
    <col min="8" max="8" width="5.00390625" style="1" customWidth="1"/>
    <col min="9" max="9" width="16.8515625" style="1" customWidth="1"/>
    <col min="10" max="10" width="1.28515625" style="1" customWidth="1"/>
    <col min="11" max="11" width="0.42578125" style="1" customWidth="1"/>
    <col min="12" max="12" width="1.28515625" style="1" customWidth="1"/>
    <col min="13" max="13" width="13.8515625" style="1" customWidth="1"/>
    <col min="14" max="16384" width="9.140625" style="1" customWidth="1"/>
  </cols>
  <sheetData>
    <row r="1" spans="1:12" ht="15.75">
      <c r="A1" s="40" t="str">
        <f>+'[1]bs'!E6</f>
        <v>OLYMPIA INDUSTRIES BERHAD</v>
      </c>
      <c r="J1" s="41"/>
      <c r="K1" s="41"/>
      <c r="L1" s="41"/>
    </row>
    <row r="2" spans="1:12" ht="12.75">
      <c r="A2" s="4" t="str">
        <f>+'[1]bs'!E7</f>
        <v>(Company no. 63026-U)</v>
      </c>
      <c r="J2" s="41"/>
      <c r="K2" s="41"/>
      <c r="L2" s="41"/>
    </row>
    <row r="3" spans="1:12" ht="7.5" customHeight="1">
      <c r="A3" s="2"/>
      <c r="J3" s="41"/>
      <c r="K3" s="41"/>
      <c r="L3" s="41"/>
    </row>
    <row r="4" spans="1:12" ht="12.75">
      <c r="A4" s="42" t="s">
        <v>123</v>
      </c>
      <c r="J4" s="41"/>
      <c r="K4" s="41"/>
      <c r="L4" s="41"/>
    </row>
    <row r="5" spans="1:12" ht="12.75">
      <c r="A5" s="43" t="str">
        <f>"For the period ended "&amp;'[1]Customise'!T21</f>
        <v>For the period ended 31 March 2004</v>
      </c>
      <c r="J5" s="41"/>
      <c r="K5" s="41"/>
      <c r="L5" s="41"/>
    </row>
    <row r="6" spans="1:13" ht="12.75">
      <c r="A6" s="6" t="s">
        <v>3</v>
      </c>
      <c r="G6" s="44"/>
      <c r="H6" s="44"/>
      <c r="I6" s="44"/>
      <c r="J6" s="45"/>
      <c r="K6" s="45"/>
      <c r="L6" s="45"/>
      <c r="M6" s="44"/>
    </row>
    <row r="7" spans="1:13" ht="12.75">
      <c r="A7" s="42"/>
      <c r="F7" s="46"/>
      <c r="H7" s="7" t="s">
        <v>124</v>
      </c>
      <c r="I7" s="7" t="s">
        <v>6</v>
      </c>
      <c r="J7" s="47"/>
      <c r="K7" s="47"/>
      <c r="L7" s="47"/>
      <c r="M7" s="7" t="s">
        <v>7</v>
      </c>
    </row>
    <row r="8" spans="1:13" ht="12.75">
      <c r="A8" s="42"/>
      <c r="F8" s="46"/>
      <c r="H8" s="7" t="s">
        <v>124</v>
      </c>
      <c r="I8" s="7" t="s">
        <v>9</v>
      </c>
      <c r="J8" s="47"/>
      <c r="K8" s="47"/>
      <c r="L8" s="47"/>
      <c r="M8" s="7" t="s">
        <v>9</v>
      </c>
    </row>
    <row r="9" spans="6:13" ht="12.75">
      <c r="F9" s="48"/>
      <c r="H9" s="8"/>
      <c r="I9" s="8" t="str">
        <f>+'[1]pl'!J15</f>
        <v>31 Mar 2004</v>
      </c>
      <c r="J9" s="49"/>
      <c r="K9" s="49"/>
      <c r="L9" s="49"/>
      <c r="M9" s="8" t="str">
        <f>+'[1]pl'!P15</f>
        <v>31 Mar 2003</v>
      </c>
    </row>
    <row r="10" spans="6:13" ht="12.75">
      <c r="F10" s="46"/>
      <c r="H10" s="7"/>
      <c r="I10" s="7" t="s">
        <v>10</v>
      </c>
      <c r="J10" s="47"/>
      <c r="K10" s="47"/>
      <c r="L10" s="47"/>
      <c r="M10" s="7" t="s">
        <v>10</v>
      </c>
    </row>
    <row r="11" spans="1:13" ht="12.75">
      <c r="A11" s="2" t="s">
        <v>125</v>
      </c>
      <c r="B11" s="6"/>
      <c r="C11" s="6"/>
      <c r="D11" s="6"/>
      <c r="E11" s="6"/>
      <c r="F11" s="6"/>
      <c r="G11" s="6"/>
      <c r="H11" s="6"/>
      <c r="I11" s="6"/>
      <c r="J11" s="50"/>
      <c r="K11" s="50"/>
      <c r="L11" s="50"/>
      <c r="M11" s="6"/>
    </row>
    <row r="12" spans="1:13" ht="12.75">
      <c r="A12" s="6" t="s">
        <v>126</v>
      </c>
      <c r="B12" s="6"/>
      <c r="C12" s="6"/>
      <c r="D12" s="6"/>
      <c r="E12" s="6"/>
      <c r="F12" s="6"/>
      <c r="G12" s="6"/>
      <c r="H12" s="6"/>
      <c r="I12" s="11">
        <v>-66108</v>
      </c>
      <c r="J12" s="34"/>
      <c r="K12" s="34"/>
      <c r="L12" s="34"/>
      <c r="M12" s="28">
        <v>-76139</v>
      </c>
    </row>
    <row r="13" spans="1:13" ht="12.75">
      <c r="A13" s="6" t="s">
        <v>127</v>
      </c>
      <c r="B13" s="6"/>
      <c r="C13" s="6"/>
      <c r="D13" s="6"/>
      <c r="E13" s="6"/>
      <c r="F13" s="6"/>
      <c r="G13" s="6"/>
      <c r="H13" s="6"/>
      <c r="I13" s="6"/>
      <c r="J13" s="50"/>
      <c r="K13" s="50"/>
      <c r="L13" s="50"/>
      <c r="M13" s="28"/>
    </row>
    <row r="14" spans="1:13" ht="12.75">
      <c r="A14" s="6"/>
      <c r="B14" s="6" t="s">
        <v>327</v>
      </c>
      <c r="C14" s="6"/>
      <c r="D14" s="6"/>
      <c r="E14" s="6"/>
      <c r="F14" s="6"/>
      <c r="G14" s="6"/>
      <c r="H14" s="6"/>
      <c r="I14" s="11">
        <v>-9932</v>
      </c>
      <c r="J14" s="34"/>
      <c r="K14" s="34"/>
      <c r="L14" s="34"/>
      <c r="M14" s="11">
        <v>0</v>
      </c>
    </row>
    <row r="15" spans="1:13" ht="12.75">
      <c r="A15" s="6"/>
      <c r="B15" s="6" t="s">
        <v>128</v>
      </c>
      <c r="C15" s="6"/>
      <c r="D15" s="6"/>
      <c r="E15" s="6"/>
      <c r="F15" s="6"/>
      <c r="G15" s="6"/>
      <c r="H15" s="6"/>
      <c r="I15" s="11">
        <v>3979</v>
      </c>
      <c r="J15" s="34"/>
      <c r="K15" s="34"/>
      <c r="L15" s="34"/>
      <c r="M15" s="11">
        <v>4051</v>
      </c>
    </row>
    <row r="16" spans="1:13" ht="12.75">
      <c r="A16" s="6"/>
      <c r="B16" s="6" t="s">
        <v>129</v>
      </c>
      <c r="C16" s="6"/>
      <c r="D16" s="6"/>
      <c r="E16" s="6"/>
      <c r="F16" s="6"/>
      <c r="G16" s="6"/>
      <c r="H16" s="6"/>
      <c r="I16" s="11">
        <v>68615</v>
      </c>
      <c r="J16" s="34"/>
      <c r="K16" s="34"/>
      <c r="L16" s="34"/>
      <c r="M16" s="11">
        <v>68676</v>
      </c>
    </row>
    <row r="17" spans="1:13" ht="12.75">
      <c r="A17" s="6"/>
      <c r="B17" s="6" t="s">
        <v>130</v>
      </c>
      <c r="C17" s="6"/>
      <c r="D17" s="6"/>
      <c r="E17" s="6"/>
      <c r="F17" s="6"/>
      <c r="G17" s="6"/>
      <c r="H17" s="6"/>
      <c r="I17" s="11">
        <v>-889</v>
      </c>
      <c r="J17" s="34"/>
      <c r="K17" s="34"/>
      <c r="L17" s="34"/>
      <c r="M17" s="11">
        <v>-771</v>
      </c>
    </row>
    <row r="18" spans="1:13" ht="12.75">
      <c r="A18" s="6"/>
      <c r="B18" s="6" t="s">
        <v>131</v>
      </c>
      <c r="C18" s="6"/>
      <c r="D18" s="6"/>
      <c r="E18" s="6"/>
      <c r="F18" s="6"/>
      <c r="G18" s="6"/>
      <c r="H18" s="6"/>
      <c r="I18" s="51">
        <v>580</v>
      </c>
      <c r="J18" s="34"/>
      <c r="K18" s="34"/>
      <c r="L18" s="34"/>
      <c r="M18" s="51">
        <f>-884-67-44</f>
        <v>-995</v>
      </c>
    </row>
    <row r="19" spans="1:13" ht="12.75">
      <c r="A19" s="6" t="s">
        <v>132</v>
      </c>
      <c r="B19" s="6"/>
      <c r="C19" s="6"/>
      <c r="D19" s="6"/>
      <c r="E19" s="6"/>
      <c r="F19" s="6"/>
      <c r="G19" s="6"/>
      <c r="H19" s="6"/>
      <c r="I19" s="11">
        <f>SUM(I12:I18)</f>
        <v>-3755</v>
      </c>
      <c r="J19" s="34"/>
      <c r="K19" s="34"/>
      <c r="L19" s="34"/>
      <c r="M19" s="11">
        <f>SUM(M12:M18)</f>
        <v>-5178</v>
      </c>
    </row>
    <row r="20" spans="1:13" ht="12.75">
      <c r="A20" s="6"/>
      <c r="B20" s="6" t="s">
        <v>133</v>
      </c>
      <c r="C20" s="6"/>
      <c r="D20" s="6"/>
      <c r="E20" s="6"/>
      <c r="F20" s="6"/>
      <c r="G20" s="6"/>
      <c r="H20" s="6"/>
      <c r="I20" s="11">
        <v>462</v>
      </c>
      <c r="J20" s="34"/>
      <c r="K20" s="34"/>
      <c r="L20" s="34"/>
      <c r="M20" s="11">
        <v>3256</v>
      </c>
    </row>
    <row r="21" spans="1:13" ht="12.75">
      <c r="A21" s="6"/>
      <c r="B21" s="6" t="s">
        <v>134</v>
      </c>
      <c r="C21" s="6"/>
      <c r="D21" s="6"/>
      <c r="E21" s="6"/>
      <c r="F21" s="6"/>
      <c r="G21" s="6"/>
      <c r="H21" s="6"/>
      <c r="I21" s="11">
        <v>-55</v>
      </c>
      <c r="J21" s="34"/>
      <c r="K21" s="34"/>
      <c r="L21" s="34"/>
      <c r="M21" s="11">
        <v>502</v>
      </c>
    </row>
    <row r="22" spans="1:13" ht="12.75">
      <c r="A22" s="6"/>
      <c r="B22" s="6" t="s">
        <v>135</v>
      </c>
      <c r="C22" s="6"/>
      <c r="D22" s="6"/>
      <c r="E22" s="6"/>
      <c r="F22" s="6"/>
      <c r="G22" s="6"/>
      <c r="H22" s="6"/>
      <c r="I22" s="11">
        <v>1209</v>
      </c>
      <c r="J22" s="34"/>
      <c r="K22" s="34"/>
      <c r="L22" s="34"/>
      <c r="M22" s="11">
        <v>-4719</v>
      </c>
    </row>
    <row r="23" spans="1:13" ht="12.75">
      <c r="A23" s="6"/>
      <c r="B23" s="6" t="s">
        <v>136</v>
      </c>
      <c r="C23" s="6"/>
      <c r="D23" s="6"/>
      <c r="E23" s="6"/>
      <c r="F23" s="6"/>
      <c r="G23" s="6"/>
      <c r="H23" s="6"/>
      <c r="I23" s="11">
        <v>3447</v>
      </c>
      <c r="J23" s="34"/>
      <c r="K23" s="34"/>
      <c r="L23" s="34"/>
      <c r="M23" s="11">
        <v>6967</v>
      </c>
    </row>
    <row r="24" spans="1:13" ht="12.75">
      <c r="A24" s="6"/>
      <c r="B24" s="6" t="s">
        <v>137</v>
      </c>
      <c r="C24" s="6"/>
      <c r="D24" s="6"/>
      <c r="E24" s="6"/>
      <c r="F24" s="6"/>
      <c r="G24" s="6"/>
      <c r="H24" s="6"/>
      <c r="I24" s="51">
        <v>-85</v>
      </c>
      <c r="J24" s="34"/>
      <c r="K24" s="34"/>
      <c r="L24" s="34"/>
      <c r="M24" s="51">
        <v>10996</v>
      </c>
    </row>
    <row r="25" spans="1:13" ht="12.75">
      <c r="A25" s="6"/>
      <c r="B25" s="6"/>
      <c r="C25" s="6"/>
      <c r="D25" s="6"/>
      <c r="E25" s="6"/>
      <c r="F25" s="6"/>
      <c r="G25" s="6"/>
      <c r="H25" s="6"/>
      <c r="I25" s="11">
        <f>SUM(I19:I24)</f>
        <v>1223</v>
      </c>
      <c r="J25" s="34"/>
      <c r="K25" s="34"/>
      <c r="L25" s="34"/>
      <c r="M25" s="11">
        <f>SUM(M19:M24)</f>
        <v>11824</v>
      </c>
    </row>
    <row r="26" spans="1:13" ht="12.75">
      <c r="A26" s="6"/>
      <c r="B26" s="6" t="s">
        <v>138</v>
      </c>
      <c r="C26" s="6"/>
      <c r="D26" s="6"/>
      <c r="E26" s="6"/>
      <c r="F26" s="6"/>
      <c r="G26" s="6"/>
      <c r="H26" s="6"/>
      <c r="I26" s="11">
        <v>-135</v>
      </c>
      <c r="J26" s="34"/>
      <c r="K26" s="34"/>
      <c r="L26" s="34"/>
      <c r="M26" s="11">
        <v>-908</v>
      </c>
    </row>
    <row r="27" spans="1:13" ht="12.75">
      <c r="A27" s="6" t="s">
        <v>139</v>
      </c>
      <c r="B27" s="6"/>
      <c r="C27" s="6"/>
      <c r="D27" s="6"/>
      <c r="E27" s="6"/>
      <c r="F27" s="6"/>
      <c r="G27" s="6"/>
      <c r="H27" s="6"/>
      <c r="I27" s="52">
        <f>SUM(I25:I26)</f>
        <v>1088</v>
      </c>
      <c r="J27" s="34"/>
      <c r="K27" s="34"/>
      <c r="L27" s="34"/>
      <c r="M27" s="52">
        <f>SUM(M25:M26)</f>
        <v>10916</v>
      </c>
    </row>
    <row r="28" spans="1:13" ht="12.75">
      <c r="A28" s="6"/>
      <c r="B28" s="6"/>
      <c r="C28" s="6"/>
      <c r="D28" s="6"/>
      <c r="E28" s="6"/>
      <c r="F28" s="6"/>
      <c r="G28" s="6"/>
      <c r="H28" s="6"/>
      <c r="I28" s="11"/>
      <c r="J28" s="34"/>
      <c r="K28" s="34"/>
      <c r="L28" s="34"/>
      <c r="M28" s="11"/>
    </row>
    <row r="29" spans="1:13" ht="12.75">
      <c r="A29" s="2" t="s">
        <v>140</v>
      </c>
      <c r="B29" s="6"/>
      <c r="C29" s="6"/>
      <c r="D29" s="6"/>
      <c r="E29" s="6"/>
      <c r="F29" s="6"/>
      <c r="G29" s="6"/>
      <c r="H29" s="6"/>
      <c r="I29" s="11"/>
      <c r="J29" s="34"/>
      <c r="K29" s="34"/>
      <c r="L29" s="34"/>
      <c r="M29" s="11"/>
    </row>
    <row r="30" spans="1:13" ht="12.75">
      <c r="A30" s="6"/>
      <c r="B30" s="6" t="s">
        <v>141</v>
      </c>
      <c r="C30" s="6"/>
      <c r="D30" s="6"/>
      <c r="E30" s="6"/>
      <c r="F30" s="6"/>
      <c r="G30" s="6"/>
      <c r="H30" s="6"/>
      <c r="I30" s="11">
        <v>-2267</v>
      </c>
      <c r="J30" s="34"/>
      <c r="K30" s="34"/>
      <c r="L30" s="34"/>
      <c r="M30" s="11">
        <v>-5117</v>
      </c>
    </row>
    <row r="31" spans="1:13" ht="12.75">
      <c r="A31" s="6"/>
      <c r="B31" s="6" t="s">
        <v>142</v>
      </c>
      <c r="C31" s="6"/>
      <c r="D31" s="6"/>
      <c r="E31" s="6"/>
      <c r="F31" s="6"/>
      <c r="G31" s="6"/>
      <c r="H31" s="6"/>
      <c r="I31" s="11">
        <v>-1929</v>
      </c>
      <c r="J31" s="34"/>
      <c r="K31" s="34"/>
      <c r="L31" s="34"/>
      <c r="M31" s="11">
        <v>-2659</v>
      </c>
    </row>
    <row r="32" spans="1:13" ht="12.75">
      <c r="A32" s="6"/>
      <c r="B32" s="6" t="s">
        <v>143</v>
      </c>
      <c r="C32" s="6"/>
      <c r="D32" s="6"/>
      <c r="E32" s="6"/>
      <c r="F32" s="6"/>
      <c r="G32" s="6"/>
      <c r="H32" s="6"/>
      <c r="I32" s="11">
        <f>-I17</f>
        <v>889</v>
      </c>
      <c r="J32" s="34"/>
      <c r="K32" s="34"/>
      <c r="L32" s="34"/>
      <c r="M32" s="11">
        <v>771</v>
      </c>
    </row>
    <row r="33" spans="1:13" ht="12.75">
      <c r="A33" s="6"/>
      <c r="B33" s="6" t="s">
        <v>328</v>
      </c>
      <c r="C33" s="6"/>
      <c r="D33" s="6"/>
      <c r="E33" s="6"/>
      <c r="F33" s="6"/>
      <c r="G33" s="6"/>
      <c r="H33" s="6"/>
      <c r="I33" s="11">
        <f>101-759</f>
        <v>-658</v>
      </c>
      <c r="J33" s="34">
        <v>1</v>
      </c>
      <c r="K33" s="34"/>
      <c r="L33" s="34"/>
      <c r="M33" s="11">
        <v>0</v>
      </c>
    </row>
    <row r="34" spans="1:13" ht="12.75">
      <c r="A34" s="6"/>
      <c r="B34" s="6" t="s">
        <v>144</v>
      </c>
      <c r="C34" s="6"/>
      <c r="D34" s="6"/>
      <c r="E34" s="6"/>
      <c r="F34" s="6"/>
      <c r="G34" s="6"/>
      <c r="H34" s="6"/>
      <c r="I34" s="11">
        <v>-29</v>
      </c>
      <c r="J34" s="34"/>
      <c r="K34" s="34"/>
      <c r="L34" s="34"/>
      <c r="M34" s="11">
        <v>-58</v>
      </c>
    </row>
    <row r="35" spans="1:13" ht="12.75">
      <c r="A35" s="6"/>
      <c r="B35" s="6" t="s">
        <v>145</v>
      </c>
      <c r="C35" s="6"/>
      <c r="D35" s="6"/>
      <c r="E35" s="6"/>
      <c r="F35" s="6"/>
      <c r="G35" s="6"/>
      <c r="H35" s="6"/>
      <c r="I35" s="11">
        <v>-902</v>
      </c>
      <c r="J35" s="34"/>
      <c r="K35" s="34"/>
      <c r="L35" s="34"/>
      <c r="M35" s="11">
        <v>2088</v>
      </c>
    </row>
    <row r="36" spans="1:13" ht="12.75">
      <c r="A36" s="6"/>
      <c r="B36" s="6" t="s">
        <v>146</v>
      </c>
      <c r="C36" s="6"/>
      <c r="D36" s="6"/>
      <c r="E36" s="6"/>
      <c r="F36" s="6"/>
      <c r="G36" s="6"/>
      <c r="H36" s="6"/>
      <c r="I36" s="52">
        <f>SUM(I30:I35)</f>
        <v>-4896</v>
      </c>
      <c r="J36" s="34"/>
      <c r="K36" s="34"/>
      <c r="L36" s="34"/>
      <c r="M36" s="52">
        <f>SUM(M30:M35)</f>
        <v>-4975</v>
      </c>
    </row>
    <row r="37" spans="1:13" ht="12.75">
      <c r="A37" s="6"/>
      <c r="B37" s="6"/>
      <c r="C37" s="6"/>
      <c r="D37" s="6"/>
      <c r="E37" s="6"/>
      <c r="F37" s="6"/>
      <c r="G37" s="6"/>
      <c r="H37" s="6"/>
      <c r="I37" s="11"/>
      <c r="J37" s="34"/>
      <c r="K37" s="34"/>
      <c r="L37" s="34"/>
      <c r="M37" s="11"/>
    </row>
    <row r="38" spans="1:13" ht="12.75">
      <c r="A38" s="2" t="s">
        <v>147</v>
      </c>
      <c r="B38" s="6"/>
      <c r="C38" s="6"/>
      <c r="D38" s="6"/>
      <c r="E38" s="6"/>
      <c r="F38" s="6"/>
      <c r="G38" s="6"/>
      <c r="H38" s="6"/>
      <c r="I38" s="11"/>
      <c r="J38" s="34"/>
      <c r="K38" s="34"/>
      <c r="L38" s="34"/>
      <c r="M38" s="11"/>
    </row>
    <row r="39" spans="1:13" ht="12.75">
      <c r="A39" s="6"/>
      <c r="B39" s="6" t="s">
        <v>148</v>
      </c>
      <c r="C39" s="6"/>
      <c r="D39" s="6"/>
      <c r="E39" s="6"/>
      <c r="F39" s="6"/>
      <c r="G39" s="6"/>
      <c r="H39" s="6"/>
      <c r="I39" s="11">
        <v>5000</v>
      </c>
      <c r="J39" s="34"/>
      <c r="K39" s="34"/>
      <c r="L39" s="34"/>
      <c r="M39" s="11">
        <v>0</v>
      </c>
    </row>
    <row r="40" spans="1:13" ht="12.75">
      <c r="A40" s="6"/>
      <c r="B40" s="6" t="s">
        <v>149</v>
      </c>
      <c r="C40" s="6"/>
      <c r="D40" s="6"/>
      <c r="E40" s="6"/>
      <c r="F40" s="6"/>
      <c r="G40" s="6"/>
      <c r="H40" s="6"/>
      <c r="I40" s="11">
        <v>-1000</v>
      </c>
      <c r="J40" s="34"/>
      <c r="K40" s="34"/>
      <c r="L40" s="34"/>
      <c r="M40" s="11">
        <v>-5000</v>
      </c>
    </row>
    <row r="41" spans="1:13" ht="12.75">
      <c r="A41" s="6"/>
      <c r="B41" s="6" t="s">
        <v>150</v>
      </c>
      <c r="C41" s="6"/>
      <c r="D41" s="6"/>
      <c r="E41" s="6"/>
      <c r="F41" s="6"/>
      <c r="G41" s="6"/>
      <c r="H41" s="6"/>
      <c r="I41" s="11">
        <v>-4328</v>
      </c>
      <c r="J41" s="34"/>
      <c r="K41" s="34"/>
      <c r="L41" s="34"/>
      <c r="M41" s="11">
        <v>-6302</v>
      </c>
    </row>
    <row r="42" spans="1:13" ht="12.75">
      <c r="A42" s="6"/>
      <c r="B42" s="6" t="s">
        <v>151</v>
      </c>
      <c r="C42" s="6"/>
      <c r="D42" s="6"/>
      <c r="E42" s="6"/>
      <c r="F42" s="6"/>
      <c r="G42" s="6"/>
      <c r="H42" s="6"/>
      <c r="I42" s="11">
        <v>-1070</v>
      </c>
      <c r="J42" s="34"/>
      <c r="K42" s="34"/>
      <c r="L42" s="34"/>
      <c r="M42" s="11">
        <v>-96</v>
      </c>
    </row>
    <row r="43" spans="1:13" ht="12.75">
      <c r="A43" s="6"/>
      <c r="B43" s="6" t="s">
        <v>152</v>
      </c>
      <c r="C43" s="6"/>
      <c r="D43" s="6"/>
      <c r="E43" s="6"/>
      <c r="F43" s="6"/>
      <c r="G43" s="6"/>
      <c r="H43" s="6"/>
      <c r="I43" s="52">
        <f>SUM(I39:I42)</f>
        <v>-1398</v>
      </c>
      <c r="J43" s="34"/>
      <c r="K43" s="34"/>
      <c r="L43" s="34"/>
      <c r="M43" s="52">
        <f>SUM(M39:M42)</f>
        <v>-11398</v>
      </c>
    </row>
    <row r="44" spans="1:13" ht="12.75">
      <c r="A44" s="6"/>
      <c r="B44" s="6"/>
      <c r="C44" s="6"/>
      <c r="D44" s="6"/>
      <c r="E44" s="6"/>
      <c r="F44" s="6"/>
      <c r="G44" s="6"/>
      <c r="H44" s="6"/>
      <c r="I44" s="11"/>
      <c r="J44" s="34"/>
      <c r="K44" s="34"/>
      <c r="L44" s="34"/>
      <c r="M44" s="11"/>
    </row>
    <row r="45" spans="1:13" ht="12.75">
      <c r="A45" s="2" t="s">
        <v>153</v>
      </c>
      <c r="B45" s="6"/>
      <c r="C45" s="6"/>
      <c r="D45" s="6"/>
      <c r="E45" s="6"/>
      <c r="F45" s="6"/>
      <c r="G45" s="6"/>
      <c r="H45" s="6"/>
      <c r="I45" s="11">
        <f>I27+I36+I43</f>
        <v>-5206</v>
      </c>
      <c r="J45" s="34"/>
      <c r="K45" s="34"/>
      <c r="L45" s="34"/>
      <c r="M45" s="11">
        <f>M27+M36+M43</f>
        <v>-5457</v>
      </c>
    </row>
    <row r="46" spans="1:13" ht="12.75">
      <c r="A46" s="2" t="s">
        <v>154</v>
      </c>
      <c r="B46" s="6"/>
      <c r="C46" s="6"/>
      <c r="D46" s="6"/>
      <c r="E46" s="6"/>
      <c r="F46" s="6"/>
      <c r="G46" s="6"/>
      <c r="H46" s="6"/>
      <c r="I46" s="11">
        <v>-25109</v>
      </c>
      <c r="J46" s="34"/>
      <c r="K46" s="34"/>
      <c r="L46" s="34"/>
      <c r="M46" s="11">
        <f>-15176-200</f>
        <v>-15376</v>
      </c>
    </row>
    <row r="47" spans="1:13" ht="12.75">
      <c r="A47" s="2" t="s">
        <v>155</v>
      </c>
      <c r="B47" s="6"/>
      <c r="C47" s="6"/>
      <c r="D47" s="6"/>
      <c r="E47" s="6"/>
      <c r="F47" s="6"/>
      <c r="G47" s="6"/>
      <c r="H47" s="6"/>
      <c r="I47" s="11">
        <v>341</v>
      </c>
      <c r="J47" s="34"/>
      <c r="K47" s="34"/>
      <c r="L47" s="34"/>
      <c r="M47" s="11">
        <v>310</v>
      </c>
    </row>
    <row r="48" spans="1:13" ht="13.5" thickBot="1">
      <c r="A48" s="2" t="s">
        <v>156</v>
      </c>
      <c r="B48" s="6"/>
      <c r="C48" s="6"/>
      <c r="D48" s="6"/>
      <c r="E48" s="6"/>
      <c r="F48" s="6"/>
      <c r="G48" s="6"/>
      <c r="H48" s="6"/>
      <c r="I48" s="53">
        <f>SUM(I45:I47)</f>
        <v>-29974</v>
      </c>
      <c r="J48" s="34"/>
      <c r="K48" s="34"/>
      <c r="L48" s="34"/>
      <c r="M48" s="53">
        <f>SUM(M45:M47)</f>
        <v>-20523</v>
      </c>
    </row>
    <row r="49" spans="1:13" ht="7.5" customHeight="1">
      <c r="A49" s="6"/>
      <c r="B49" s="6"/>
      <c r="C49" s="6"/>
      <c r="D49" s="6"/>
      <c r="E49" s="6"/>
      <c r="F49" s="6"/>
      <c r="G49" s="6"/>
      <c r="H49" s="6"/>
      <c r="I49" s="11"/>
      <c r="J49" s="34"/>
      <c r="K49" s="34"/>
      <c r="L49" s="34"/>
      <c r="M49" s="11"/>
    </row>
    <row r="50" spans="1:13" ht="7.5" customHeight="1">
      <c r="A50" s="6"/>
      <c r="B50" s="6"/>
      <c r="C50" s="6"/>
      <c r="D50" s="6"/>
      <c r="E50" s="6"/>
      <c r="F50" s="6"/>
      <c r="G50" s="6"/>
      <c r="H50" s="6"/>
      <c r="I50" s="11"/>
      <c r="J50" s="34"/>
      <c r="K50" s="34"/>
      <c r="L50" s="34"/>
      <c r="M50" s="11"/>
    </row>
    <row r="52" spans="1:13" ht="12.75">
      <c r="A52" s="2"/>
      <c r="B52" s="6"/>
      <c r="C52" s="6"/>
      <c r="D52" s="6"/>
      <c r="E52" s="6"/>
      <c r="F52" s="6"/>
      <c r="G52" s="6"/>
      <c r="H52" s="6"/>
      <c r="I52" s="6"/>
      <c r="J52" s="50"/>
      <c r="K52" s="50"/>
      <c r="L52" s="50"/>
      <c r="M52" s="28"/>
    </row>
    <row r="53" spans="1:13" ht="12.75">
      <c r="A53" s="2"/>
      <c r="B53" s="6"/>
      <c r="C53" s="6"/>
      <c r="D53" s="6"/>
      <c r="E53" s="6"/>
      <c r="F53" s="6"/>
      <c r="G53" s="6"/>
      <c r="H53" s="6"/>
      <c r="I53" s="6"/>
      <c r="J53" s="50"/>
      <c r="K53" s="50"/>
      <c r="L53" s="50"/>
      <c r="M53" s="28"/>
    </row>
    <row r="54" spans="1:13" ht="12.75">
      <c r="A54" s="2"/>
      <c r="B54" s="6"/>
      <c r="C54" s="6"/>
      <c r="D54" s="6"/>
      <c r="E54" s="6"/>
      <c r="F54" s="6"/>
      <c r="G54" s="6"/>
      <c r="H54" s="6"/>
      <c r="I54" s="6"/>
      <c r="J54" s="50"/>
      <c r="K54" s="50"/>
      <c r="L54" s="50"/>
      <c r="M54" s="28"/>
    </row>
    <row r="55" spans="1:13" ht="12.75">
      <c r="A55" s="6"/>
      <c r="B55" s="6"/>
      <c r="C55" s="6"/>
      <c r="D55" s="6"/>
      <c r="E55" s="6"/>
      <c r="F55" s="6"/>
      <c r="G55" s="6"/>
      <c r="H55" s="6"/>
      <c r="I55" s="6"/>
      <c r="J55" s="6"/>
      <c r="K55" s="6"/>
      <c r="L55" s="6"/>
      <c r="M55" s="28"/>
    </row>
    <row r="56" spans="1:13" ht="12.75">
      <c r="A56" s="2" t="s">
        <v>157</v>
      </c>
      <c r="M56" s="9"/>
    </row>
    <row r="57" spans="1:13" ht="12.75">
      <c r="A57" s="2" t="s">
        <v>71</v>
      </c>
      <c r="M57" s="9"/>
    </row>
    <row r="58" spans="1:13" ht="12.75">
      <c r="A58" s="2"/>
      <c r="M58" s="9"/>
    </row>
    <row r="59" spans="5:13" ht="12.75">
      <c r="E59" s="54"/>
      <c r="M59" s="9"/>
    </row>
    <row r="60" ht="12.75">
      <c r="M60" s="9"/>
    </row>
    <row r="61" ht="12.75">
      <c r="M61" s="9"/>
    </row>
    <row r="62" spans="9:13" ht="12.75">
      <c r="I62" s="9"/>
      <c r="M62" s="9"/>
    </row>
    <row r="63" ht="12.75">
      <c r="M63" s="9"/>
    </row>
    <row r="64" ht="12.75">
      <c r="M64" s="9"/>
    </row>
    <row r="65" ht="12.75">
      <c r="M65" s="9"/>
    </row>
    <row r="66" ht="12.75">
      <c r="M66" s="9"/>
    </row>
    <row r="67" ht="12.75">
      <c r="M67" s="9"/>
    </row>
    <row r="68" ht="12.75">
      <c r="M68" s="9"/>
    </row>
    <row r="69" ht="12.75">
      <c r="M69" s="9"/>
    </row>
    <row r="70" ht="12.75">
      <c r="M70" s="9"/>
    </row>
    <row r="71" ht="12.75">
      <c r="M71" s="9"/>
    </row>
  </sheetData>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B1:H72"/>
  <sheetViews>
    <sheetView workbookViewId="0" topLeftCell="A34">
      <selection activeCell="G53" sqref="G53"/>
    </sheetView>
  </sheetViews>
  <sheetFormatPr defaultColWidth="9.140625" defaultRowHeight="12.75"/>
  <cols>
    <col min="1" max="1" width="2.7109375" style="13" customWidth="1"/>
    <col min="2" max="2" width="3.7109375" style="13" customWidth="1"/>
    <col min="3" max="3" width="21.421875" style="13" customWidth="1"/>
    <col min="4" max="6" width="12.8515625" style="13" customWidth="1"/>
    <col min="7" max="7" width="13.7109375" style="13" customWidth="1"/>
    <col min="8" max="8" width="12.8515625" style="13" customWidth="1"/>
    <col min="9" max="16384" width="9.140625" style="13" customWidth="1"/>
  </cols>
  <sheetData>
    <row r="1" ht="12.75">
      <c r="B1" s="14" t="str">
        <f>+'[1]Cashflow'!E5</f>
        <v>OLYMPIA INDUSTRIES BERHAD</v>
      </c>
    </row>
    <row r="2" ht="12.75">
      <c r="B2" s="15" t="str">
        <f>+'[1]Cashflow'!E6</f>
        <v>(Company no. 63026-U)</v>
      </c>
    </row>
    <row r="3" ht="12.75">
      <c r="B3" s="16"/>
    </row>
    <row r="4" ht="12.75">
      <c r="B4" s="17" t="s">
        <v>47</v>
      </c>
    </row>
    <row r="5" ht="12.75">
      <c r="B5" s="18" t="str">
        <f>+'[1]Cashflow'!E9</f>
        <v>For the period ended 31 March 2004</v>
      </c>
    </row>
    <row r="6" ht="12.75">
      <c r="B6" s="19" t="s">
        <v>3</v>
      </c>
    </row>
    <row r="7" ht="12.75">
      <c r="B7" s="19"/>
    </row>
    <row r="8" ht="12.75">
      <c r="B8" s="16" t="s">
        <v>48</v>
      </c>
    </row>
    <row r="9" ht="12.75">
      <c r="B9" s="16"/>
    </row>
    <row r="10" spans="2:8" ht="12.75">
      <c r="B10" s="19"/>
      <c r="C10" s="19"/>
      <c r="D10" s="20" t="s">
        <v>49</v>
      </c>
      <c r="E10" s="20"/>
      <c r="F10" s="20" t="s">
        <v>50</v>
      </c>
      <c r="G10" s="20" t="s">
        <v>51</v>
      </c>
      <c r="H10" s="20"/>
    </row>
    <row r="11" spans="2:8" ht="12.75">
      <c r="B11" s="19"/>
      <c r="C11" s="19"/>
      <c r="D11" s="20" t="s">
        <v>52</v>
      </c>
      <c r="E11" s="20" t="s">
        <v>53</v>
      </c>
      <c r="F11" s="20" t="s">
        <v>54</v>
      </c>
      <c r="G11" s="20" t="s">
        <v>55</v>
      </c>
      <c r="H11" s="20" t="s">
        <v>56</v>
      </c>
    </row>
    <row r="12" spans="2:8" ht="12.75">
      <c r="B12" s="19"/>
      <c r="C12" s="19"/>
      <c r="D12" s="20" t="s">
        <v>10</v>
      </c>
      <c r="E12" s="20" t="s">
        <v>10</v>
      </c>
      <c r="F12" s="20" t="s">
        <v>10</v>
      </c>
      <c r="G12" s="20" t="s">
        <v>10</v>
      </c>
      <c r="H12" s="20" t="s">
        <v>10</v>
      </c>
    </row>
    <row r="13" spans="2:8" ht="6" customHeight="1">
      <c r="B13" s="19"/>
      <c r="C13" s="19"/>
      <c r="D13" s="19"/>
      <c r="E13" s="19"/>
      <c r="F13" s="19"/>
      <c r="G13" s="19"/>
      <c r="H13" s="19"/>
    </row>
    <row r="14" spans="2:8" ht="12.75">
      <c r="B14" s="19" t="s">
        <v>57</v>
      </c>
      <c r="C14" s="19"/>
      <c r="D14" s="21">
        <v>508381</v>
      </c>
      <c r="E14" s="21">
        <f>+H26</f>
        <v>200382</v>
      </c>
      <c r="F14" s="21">
        <v>-233884</v>
      </c>
      <c r="G14" s="21">
        <v>-1117769</v>
      </c>
      <c r="H14" s="21">
        <f>SUM(D14:G14)</f>
        <v>-642890</v>
      </c>
    </row>
    <row r="15" spans="2:8" ht="6" customHeight="1">
      <c r="B15" s="19"/>
      <c r="C15" s="19"/>
      <c r="D15" s="21"/>
      <c r="E15" s="21"/>
      <c r="F15" s="21"/>
      <c r="G15" s="21"/>
      <c r="H15" s="21"/>
    </row>
    <row r="16" spans="2:8" ht="12.75">
      <c r="B16" s="19" t="s">
        <v>58</v>
      </c>
      <c r="C16" s="19"/>
      <c r="D16" s="21"/>
      <c r="E16" s="21"/>
      <c r="F16" s="21"/>
      <c r="G16" s="21"/>
      <c r="H16" s="21"/>
    </row>
    <row r="17" spans="2:8" ht="12.75">
      <c r="B17" s="19" t="s">
        <v>59</v>
      </c>
      <c r="C17" s="19"/>
      <c r="D17" s="21">
        <v>0</v>
      </c>
      <c r="E17" s="21">
        <v>-1460</v>
      </c>
      <c r="F17" s="21">
        <v>0</v>
      </c>
      <c r="G17" s="21">
        <f>PL!J40</f>
        <v>-63770</v>
      </c>
      <c r="H17" s="21">
        <f>SUM(D17:G17)</f>
        <v>-65230</v>
      </c>
    </row>
    <row r="18" spans="2:8" ht="6" customHeight="1">
      <c r="B18" s="19"/>
      <c r="C18" s="19"/>
      <c r="D18" s="21"/>
      <c r="E18" s="21"/>
      <c r="F18" s="21"/>
      <c r="G18" s="21"/>
      <c r="H18" s="21"/>
    </row>
    <row r="19" spans="2:8" ht="13.5" thickBot="1">
      <c r="B19" s="19" t="str">
        <f>"At "&amp;'[1]Customise'!T21</f>
        <v>At 31 March 2004</v>
      </c>
      <c r="C19" s="19"/>
      <c r="D19" s="22">
        <f>SUM(D14:D18)</f>
        <v>508381</v>
      </c>
      <c r="E19" s="22">
        <f>SUM(E14:E18)</f>
        <v>198922</v>
      </c>
      <c r="F19" s="22">
        <f>SUM(F14:F18)</f>
        <v>-233884</v>
      </c>
      <c r="G19" s="22">
        <f>SUM(G14:G18)</f>
        <v>-1181539</v>
      </c>
      <c r="H19" s="22">
        <f>SUM(H14:H18)</f>
        <v>-708120</v>
      </c>
    </row>
    <row r="20" spans="2:8" ht="12.75">
      <c r="B20" s="19"/>
      <c r="C20" s="19"/>
      <c r="D20" s="21"/>
      <c r="E20" s="21"/>
      <c r="F20" s="21"/>
      <c r="G20" s="21"/>
      <c r="H20" s="21"/>
    </row>
    <row r="21" spans="2:8" ht="5.25" customHeight="1">
      <c r="B21" s="19"/>
      <c r="C21" s="19"/>
      <c r="D21" s="21"/>
      <c r="E21" s="21"/>
      <c r="F21" s="21"/>
      <c r="G21" s="21"/>
      <c r="H21" s="21"/>
    </row>
    <row r="22" spans="2:8" ht="12.75">
      <c r="B22" s="16" t="s">
        <v>60</v>
      </c>
      <c r="C22" s="19"/>
      <c r="D22" s="23"/>
      <c r="E22" s="20" t="s">
        <v>49</v>
      </c>
      <c r="F22" s="20" t="s">
        <v>61</v>
      </c>
      <c r="G22" s="20"/>
      <c r="H22" s="20"/>
    </row>
    <row r="23" spans="2:8" ht="12.75">
      <c r="B23" s="19"/>
      <c r="C23" s="19"/>
      <c r="D23" s="23"/>
      <c r="E23" s="20" t="s">
        <v>62</v>
      </c>
      <c r="F23" s="20" t="s">
        <v>63</v>
      </c>
      <c r="G23" s="20" t="s">
        <v>64</v>
      </c>
      <c r="H23" s="20" t="s">
        <v>56</v>
      </c>
    </row>
    <row r="24" spans="2:8" ht="12.75">
      <c r="B24" s="19"/>
      <c r="C24" s="19"/>
      <c r="D24" s="23"/>
      <c r="E24" s="20" t="s">
        <v>10</v>
      </c>
      <c r="F24" s="20" t="s">
        <v>10</v>
      </c>
      <c r="G24" s="20" t="s">
        <v>10</v>
      </c>
      <c r="H24" s="20" t="s">
        <v>10</v>
      </c>
    </row>
    <row r="25" spans="2:8" ht="6" customHeight="1">
      <c r="B25" s="19"/>
      <c r="C25" s="19"/>
      <c r="D25" s="24"/>
      <c r="E25" s="19"/>
      <c r="F25" s="19"/>
      <c r="G25" s="19"/>
      <c r="H25" s="19"/>
    </row>
    <row r="26" spans="2:8" ht="12.75">
      <c r="B26" s="19" t="str">
        <f>+B14</f>
        <v>At 1 July 2003</v>
      </c>
      <c r="C26" s="19"/>
      <c r="D26" s="25"/>
      <c r="E26" s="21">
        <v>190535</v>
      </c>
      <c r="F26" s="21">
        <v>6892</v>
      </c>
      <c r="G26" s="21">
        <v>2955</v>
      </c>
      <c r="H26" s="21">
        <f>SUM(D26:G26)</f>
        <v>200382</v>
      </c>
    </row>
    <row r="27" spans="2:8" ht="6" customHeight="1">
      <c r="B27" s="19"/>
      <c r="C27" s="19"/>
      <c r="D27" s="25"/>
      <c r="E27" s="21"/>
      <c r="F27" s="21"/>
      <c r="G27" s="21"/>
      <c r="H27" s="21"/>
    </row>
    <row r="28" spans="2:8" ht="12.75">
      <c r="B28" s="19" t="s">
        <v>58</v>
      </c>
      <c r="C28" s="19"/>
      <c r="D28" s="25"/>
      <c r="E28" s="21"/>
      <c r="F28" s="21"/>
      <c r="G28" s="21"/>
      <c r="H28" s="21"/>
    </row>
    <row r="29" spans="2:8" ht="12.75">
      <c r="B29" s="19" t="s">
        <v>59</v>
      </c>
      <c r="C29" s="19"/>
      <c r="D29" s="25"/>
      <c r="E29" s="21">
        <v>0</v>
      </c>
      <c r="F29" s="21">
        <v>-1460</v>
      </c>
      <c r="G29" s="21">
        <v>0</v>
      </c>
      <c r="H29" s="21">
        <f>SUM(D29:G29)</f>
        <v>-1460</v>
      </c>
    </row>
    <row r="30" spans="2:8" ht="6" customHeight="1">
      <c r="B30" s="19"/>
      <c r="C30" s="19"/>
      <c r="D30" s="25"/>
      <c r="E30" s="21"/>
      <c r="F30" s="21"/>
      <c r="G30" s="21"/>
      <c r="H30" s="21"/>
    </row>
    <row r="31" spans="2:8" ht="13.5" thickBot="1">
      <c r="B31" s="19" t="str">
        <f>+B19</f>
        <v>At 31 March 2004</v>
      </c>
      <c r="C31" s="19"/>
      <c r="D31" s="25"/>
      <c r="E31" s="22">
        <f>SUM(E26:E30)</f>
        <v>190535</v>
      </c>
      <c r="F31" s="22">
        <f>SUM(F26:F30)</f>
        <v>5432</v>
      </c>
      <c r="G31" s="22">
        <f>SUM(G26:G30)</f>
        <v>2955</v>
      </c>
      <c r="H31" s="22">
        <f>SUM(H26:H30)</f>
        <v>198922</v>
      </c>
    </row>
    <row r="32" spans="2:8" ht="12.75">
      <c r="B32" s="19"/>
      <c r="C32" s="19"/>
      <c r="D32" s="21"/>
      <c r="E32" s="21"/>
      <c r="F32" s="21"/>
      <c r="G32" s="21"/>
      <c r="H32" s="21"/>
    </row>
    <row r="33" spans="2:8" ht="12.75">
      <c r="B33" s="19"/>
      <c r="C33" s="19"/>
      <c r="D33" s="21"/>
      <c r="E33" s="21"/>
      <c r="F33" s="21"/>
      <c r="G33" s="21"/>
      <c r="H33" s="21"/>
    </row>
    <row r="34" spans="2:8" ht="12.75">
      <c r="B34" s="19"/>
      <c r="C34" s="19"/>
      <c r="D34" s="21"/>
      <c r="E34" s="21"/>
      <c r="F34" s="21"/>
      <c r="G34" s="21"/>
      <c r="H34" s="21"/>
    </row>
    <row r="35" spans="2:8" ht="12.75">
      <c r="B35" s="19"/>
      <c r="C35" s="19"/>
      <c r="D35" s="21"/>
      <c r="E35" s="21"/>
      <c r="F35" s="21"/>
      <c r="G35" s="21"/>
      <c r="H35" s="21"/>
    </row>
    <row r="36" spans="2:8" ht="12.75">
      <c r="B36" s="16" t="s">
        <v>65</v>
      </c>
      <c r="C36" s="19"/>
      <c r="D36" s="21"/>
      <c r="E36" s="21"/>
      <c r="F36" s="21"/>
      <c r="G36" s="21"/>
      <c r="H36" s="21"/>
    </row>
    <row r="37" spans="2:8" ht="12.75">
      <c r="B37" s="16"/>
      <c r="C37" s="19"/>
      <c r="D37" s="21"/>
      <c r="E37" s="21"/>
      <c r="F37" s="21"/>
      <c r="G37" s="21"/>
      <c r="H37" s="21"/>
    </row>
    <row r="38" spans="2:8" ht="12.75">
      <c r="B38" s="19"/>
      <c r="C38" s="19"/>
      <c r="D38" s="20" t="s">
        <v>49</v>
      </c>
      <c r="E38" s="20"/>
      <c r="F38" s="20" t="s">
        <v>50</v>
      </c>
      <c r="G38" s="20" t="s">
        <v>51</v>
      </c>
      <c r="H38" s="20"/>
    </row>
    <row r="39" spans="2:8" ht="12.75">
      <c r="B39" s="19"/>
      <c r="C39" s="19"/>
      <c r="D39" s="20" t="s">
        <v>52</v>
      </c>
      <c r="E39" s="20" t="s">
        <v>53</v>
      </c>
      <c r="F39" s="20" t="s">
        <v>54</v>
      </c>
      <c r="G39" s="20" t="s">
        <v>55</v>
      </c>
      <c r="H39" s="20" t="s">
        <v>56</v>
      </c>
    </row>
    <row r="40" spans="2:8" ht="12.75">
      <c r="B40" s="19"/>
      <c r="C40" s="19"/>
      <c r="D40" s="20" t="s">
        <v>10</v>
      </c>
      <c r="E40" s="20" t="s">
        <v>10</v>
      </c>
      <c r="F40" s="20" t="s">
        <v>10</v>
      </c>
      <c r="G40" s="20" t="s">
        <v>10</v>
      </c>
      <c r="H40" s="20" t="s">
        <v>10</v>
      </c>
    </row>
    <row r="41" spans="2:8" ht="6" customHeight="1">
      <c r="B41" s="19"/>
      <c r="C41" s="19"/>
      <c r="D41" s="19"/>
      <c r="E41" s="19"/>
      <c r="F41" s="19"/>
      <c r="G41" s="19"/>
      <c r="H41" s="19"/>
    </row>
    <row r="42" spans="2:8" ht="12.75">
      <c r="B42" s="19" t="s">
        <v>66</v>
      </c>
      <c r="C42" s="19"/>
      <c r="D42" s="21">
        <v>508381</v>
      </c>
      <c r="E42" s="21">
        <f>+H54</f>
        <v>202881</v>
      </c>
      <c r="F42" s="21">
        <v>-233884</v>
      </c>
      <c r="G42" s="21">
        <v>-971313</v>
      </c>
      <c r="H42" s="21">
        <f>SUM(D42:G42)</f>
        <v>-493935</v>
      </c>
    </row>
    <row r="43" spans="2:8" ht="6" customHeight="1">
      <c r="B43" s="19"/>
      <c r="C43" s="19"/>
      <c r="D43" s="21"/>
      <c r="E43" s="21"/>
      <c r="F43" s="21"/>
      <c r="G43" s="21"/>
      <c r="H43" s="21"/>
    </row>
    <row r="44" spans="2:8" ht="12.75">
      <c r="B44" s="19" t="s">
        <v>58</v>
      </c>
      <c r="C44" s="19"/>
      <c r="D44" s="21"/>
      <c r="E44" s="21"/>
      <c r="F44" s="21"/>
      <c r="G44" s="21"/>
      <c r="H44" s="21"/>
    </row>
    <row r="45" spans="2:8" ht="12.75">
      <c r="B45" s="19" t="s">
        <v>59</v>
      </c>
      <c r="C45" s="19"/>
      <c r="D45" s="21">
        <v>0</v>
      </c>
      <c r="E45" s="21">
        <v>-1546</v>
      </c>
      <c r="F45" s="21">
        <v>0</v>
      </c>
      <c r="G45" s="21">
        <f>PL!L40</f>
        <v>-76140</v>
      </c>
      <c r="H45" s="21">
        <f>SUM(D45:G45)</f>
        <v>-77686</v>
      </c>
    </row>
    <row r="46" spans="2:8" ht="6" customHeight="1">
      <c r="B46" s="19"/>
      <c r="C46" s="19"/>
      <c r="D46" s="21"/>
      <c r="E46" s="21"/>
      <c r="F46" s="21"/>
      <c r="G46" s="21"/>
      <c r="H46" s="21"/>
    </row>
    <row r="47" spans="2:8" ht="13.5" thickBot="1">
      <c r="B47" s="19" t="str">
        <f>"At "&amp;'[1]Customise'!T19&amp;'[1]Customise'!H17-1</f>
        <v>At 31 March 2003</v>
      </c>
      <c r="C47" s="19"/>
      <c r="D47" s="22">
        <f>SUM(D42:D46)</f>
        <v>508381</v>
      </c>
      <c r="E47" s="22">
        <f>SUM(E42:E46)</f>
        <v>201335</v>
      </c>
      <c r="F47" s="22">
        <f>SUM(F42:F46)</f>
        <v>-233884</v>
      </c>
      <c r="G47" s="22">
        <f>SUM(G42:G46)</f>
        <v>-1047453</v>
      </c>
      <c r="H47" s="22">
        <f>SUM(H42:H46)</f>
        <v>-571621</v>
      </c>
    </row>
    <row r="48" spans="2:8" ht="12.75">
      <c r="B48" s="19"/>
      <c r="C48" s="19"/>
      <c r="D48" s="21"/>
      <c r="E48" s="21"/>
      <c r="F48" s="21"/>
      <c r="G48" s="21"/>
      <c r="H48" s="21"/>
    </row>
    <row r="49" spans="2:8" ht="6" customHeight="1">
      <c r="B49" s="19"/>
      <c r="C49" s="19"/>
      <c r="D49" s="21"/>
      <c r="E49" s="21"/>
      <c r="F49" s="21"/>
      <c r="G49" s="21"/>
      <c r="H49" s="21"/>
    </row>
    <row r="50" spans="2:8" ht="12.75">
      <c r="B50" s="16" t="s">
        <v>60</v>
      </c>
      <c r="C50" s="19"/>
      <c r="D50" s="23"/>
      <c r="E50" s="20" t="s">
        <v>49</v>
      </c>
      <c r="F50" s="20" t="s">
        <v>61</v>
      </c>
      <c r="G50" s="20"/>
      <c r="H50" s="20"/>
    </row>
    <row r="51" spans="2:8" ht="12.75">
      <c r="B51" s="19"/>
      <c r="C51" s="19"/>
      <c r="D51" s="23"/>
      <c r="E51" s="20" t="s">
        <v>62</v>
      </c>
      <c r="F51" s="20" t="s">
        <v>63</v>
      </c>
      <c r="G51" s="20" t="s">
        <v>64</v>
      </c>
      <c r="H51" s="20" t="s">
        <v>56</v>
      </c>
    </row>
    <row r="52" spans="2:8" ht="12.75">
      <c r="B52" s="19"/>
      <c r="C52" s="19"/>
      <c r="D52" s="23"/>
      <c r="E52" s="20" t="s">
        <v>10</v>
      </c>
      <c r="F52" s="20" t="s">
        <v>10</v>
      </c>
      <c r="G52" s="20" t="s">
        <v>10</v>
      </c>
      <c r="H52" s="20" t="s">
        <v>10</v>
      </c>
    </row>
    <row r="53" spans="2:8" ht="6" customHeight="1">
      <c r="B53" s="19"/>
      <c r="C53" s="19"/>
      <c r="D53" s="24"/>
      <c r="E53" s="19"/>
      <c r="F53" s="19"/>
      <c r="G53" s="19"/>
      <c r="H53" s="19"/>
    </row>
    <row r="54" spans="2:8" ht="12.75">
      <c r="B54" s="19" t="s">
        <v>66</v>
      </c>
      <c r="C54" s="19"/>
      <c r="D54" s="25"/>
      <c r="E54" s="21">
        <v>190535</v>
      </c>
      <c r="F54" s="21">
        <v>9391</v>
      </c>
      <c r="G54" s="21">
        <v>2955</v>
      </c>
      <c r="H54" s="21">
        <f>SUM(D54:G54)</f>
        <v>202881</v>
      </c>
    </row>
    <row r="55" spans="2:8" ht="6" customHeight="1">
      <c r="B55" s="19"/>
      <c r="C55" s="19"/>
      <c r="D55" s="25"/>
      <c r="E55" s="21"/>
      <c r="F55" s="21"/>
      <c r="G55" s="21"/>
      <c r="H55" s="21"/>
    </row>
    <row r="56" spans="2:8" ht="12.75">
      <c r="B56" s="19" t="s">
        <v>58</v>
      </c>
      <c r="C56" s="19"/>
      <c r="D56" s="25"/>
      <c r="E56" s="21"/>
      <c r="F56" s="21"/>
      <c r="G56" s="21"/>
      <c r="H56" s="21"/>
    </row>
    <row r="57" spans="2:8" ht="12.75">
      <c r="B57" s="19" t="s">
        <v>59</v>
      </c>
      <c r="C57" s="19"/>
      <c r="D57" s="25"/>
      <c r="E57" s="21">
        <v>0</v>
      </c>
      <c r="F57" s="21">
        <v>-1546</v>
      </c>
      <c r="G57" s="21">
        <v>0</v>
      </c>
      <c r="H57" s="21">
        <f>SUM(D57:G57)</f>
        <v>-1546</v>
      </c>
    </row>
    <row r="58" spans="2:8" ht="6" customHeight="1">
      <c r="B58" s="19"/>
      <c r="C58" s="19"/>
      <c r="D58" s="25"/>
      <c r="E58" s="21"/>
      <c r="F58" s="21"/>
      <c r="G58" s="21"/>
      <c r="H58" s="21"/>
    </row>
    <row r="59" spans="2:8" ht="13.5" thickBot="1">
      <c r="B59" s="19" t="str">
        <f>+B47</f>
        <v>At 31 March 2003</v>
      </c>
      <c r="C59" s="19"/>
      <c r="D59" s="25"/>
      <c r="E59" s="22">
        <f>SUM(E54:E58)</f>
        <v>190535</v>
      </c>
      <c r="F59" s="22">
        <f>SUM(F54:F58)</f>
        <v>7845</v>
      </c>
      <c r="G59" s="22">
        <f>SUM(G54:G58)</f>
        <v>2955</v>
      </c>
      <c r="H59" s="22">
        <f>SUM(H54:H58)</f>
        <v>201335</v>
      </c>
    </row>
    <row r="60" spans="2:8" ht="12.75">
      <c r="B60" s="19"/>
      <c r="C60" s="19"/>
      <c r="D60" s="21"/>
      <c r="E60" s="21"/>
      <c r="F60" s="21"/>
      <c r="G60" s="21"/>
      <c r="H60" s="21"/>
    </row>
    <row r="61" spans="2:8" ht="12.75">
      <c r="B61" s="19"/>
      <c r="C61" s="19"/>
      <c r="D61" s="21"/>
      <c r="E61" s="21"/>
      <c r="F61" s="21"/>
      <c r="G61" s="21"/>
      <c r="H61" s="21"/>
    </row>
    <row r="62" spans="2:8" ht="12.75">
      <c r="B62" s="19"/>
      <c r="C62" s="19"/>
      <c r="D62" s="19"/>
      <c r="E62" s="19"/>
      <c r="F62" s="19"/>
      <c r="G62" s="19"/>
      <c r="H62" s="19"/>
    </row>
    <row r="63" spans="2:8" ht="12.75">
      <c r="B63" s="26" t="s">
        <v>0</v>
      </c>
      <c r="C63" s="26" t="s">
        <v>67</v>
      </c>
      <c r="D63" s="19"/>
      <c r="E63" s="19"/>
      <c r="F63" s="19"/>
      <c r="G63" s="19"/>
      <c r="H63" s="19"/>
    </row>
    <row r="64" spans="2:8" ht="12.75">
      <c r="B64" s="26" t="s">
        <v>68</v>
      </c>
      <c r="C64" s="26" t="s">
        <v>69</v>
      </c>
      <c r="D64" s="19"/>
      <c r="E64" s="19"/>
      <c r="F64" s="19"/>
      <c r="G64" s="19"/>
      <c r="H64" s="19"/>
    </row>
    <row r="65" spans="2:8" ht="12.75">
      <c r="B65" s="19"/>
      <c r="C65" s="19"/>
      <c r="D65" s="19"/>
      <c r="E65" s="19"/>
      <c r="F65" s="19"/>
      <c r="G65" s="19"/>
      <c r="H65" s="19"/>
    </row>
    <row r="66" spans="2:8" ht="12.75">
      <c r="B66" s="19"/>
      <c r="C66" s="19"/>
      <c r="D66" s="19"/>
      <c r="E66" s="19"/>
      <c r="F66" s="19"/>
      <c r="G66" s="19"/>
      <c r="H66" s="19"/>
    </row>
    <row r="67" spans="2:8" ht="12.75">
      <c r="B67" s="19"/>
      <c r="C67" s="19"/>
      <c r="D67" s="19"/>
      <c r="E67" s="19"/>
      <c r="F67" s="19"/>
      <c r="G67" s="19"/>
      <c r="H67" s="19"/>
    </row>
    <row r="68" spans="2:8" ht="12.75">
      <c r="B68" s="19"/>
      <c r="C68" s="19"/>
      <c r="D68" s="19"/>
      <c r="E68" s="19"/>
      <c r="F68" s="19"/>
      <c r="G68" s="19"/>
      <c r="H68" s="19"/>
    </row>
    <row r="69" spans="2:8" ht="12.75">
      <c r="B69" s="16" t="s">
        <v>70</v>
      </c>
      <c r="C69" s="19"/>
      <c r="D69" s="19"/>
      <c r="E69" s="19"/>
      <c r="F69" s="19"/>
      <c r="G69" s="19"/>
      <c r="H69" s="19"/>
    </row>
    <row r="70" spans="2:8" ht="12.75">
      <c r="B70" s="16" t="s">
        <v>71</v>
      </c>
      <c r="C70" s="19"/>
      <c r="D70" s="19"/>
      <c r="E70" s="19"/>
      <c r="F70" s="19"/>
      <c r="G70" s="19"/>
      <c r="H70" s="19"/>
    </row>
    <row r="71" spans="2:8" ht="12.75">
      <c r="B71" s="19"/>
      <c r="C71" s="19"/>
      <c r="D71" s="19"/>
      <c r="E71" s="19"/>
      <c r="F71" s="19"/>
      <c r="G71" s="19"/>
      <c r="H71" s="19"/>
    </row>
    <row r="72" spans="2:8" ht="12.75">
      <c r="B72" s="19"/>
      <c r="C72" s="19"/>
      <c r="D72" s="19"/>
      <c r="E72" s="19"/>
      <c r="F72" s="19"/>
      <c r="G72" s="19"/>
      <c r="H72" s="19"/>
    </row>
  </sheetData>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W254"/>
  <sheetViews>
    <sheetView tabSelected="1" workbookViewId="0" topLeftCell="A83">
      <selection activeCell="J90" sqref="J90"/>
    </sheetView>
  </sheetViews>
  <sheetFormatPr defaultColWidth="9.140625" defaultRowHeight="12.75"/>
  <cols>
    <col min="1" max="1" width="5.140625" style="55" customWidth="1"/>
    <col min="2" max="2" width="3.7109375" style="55" customWidth="1"/>
    <col min="3" max="3" width="1.1484375" style="55" customWidth="1"/>
    <col min="4" max="4" width="12.28125" style="55" customWidth="1"/>
    <col min="5" max="5" width="4.8515625" style="55" customWidth="1"/>
    <col min="6" max="6" width="2.8515625" style="55" customWidth="1"/>
    <col min="7" max="7" width="0.5625" style="55" customWidth="1"/>
    <col min="8" max="8" width="5.57421875" style="55" customWidth="1"/>
    <col min="9" max="9" width="0.5625" style="55" customWidth="1"/>
    <col min="10" max="10" width="16.140625" style="55" customWidth="1"/>
    <col min="11" max="11" width="0.71875" style="55" customWidth="1"/>
    <col min="12" max="12" width="11.57421875" style="55" customWidth="1"/>
    <col min="13" max="13" width="0.5625" style="55" customWidth="1"/>
    <col min="14" max="14" width="4.421875" style="55" customWidth="1"/>
    <col min="15" max="15" width="0.2890625" style="55" customWidth="1"/>
    <col min="16" max="16" width="12.421875" style="55" customWidth="1"/>
    <col min="17" max="17" width="0.5625" style="55" customWidth="1"/>
    <col min="18" max="18" width="3.7109375" style="55" customWidth="1"/>
    <col min="19" max="19" width="0.5625" style="55" customWidth="1"/>
    <col min="20" max="20" width="1.7109375" style="55" customWidth="1"/>
    <col min="21" max="21" width="0.71875" style="55" customWidth="1"/>
    <col min="22" max="22" width="9.8515625" style="55" customWidth="1"/>
    <col min="23" max="16384" width="9.140625" style="55" customWidth="1"/>
  </cols>
  <sheetData>
    <row r="1" ht="12.75">
      <c r="B1" s="56" t="str">
        <f>+'[1]Equity'!B1</f>
        <v>OLYMPIA INDUSTRIES BERHAD</v>
      </c>
    </row>
    <row r="2" ht="12.75">
      <c r="B2" s="57" t="str">
        <f>+'[1]Equity'!B2</f>
        <v>(Company no. 63026-U)</v>
      </c>
    </row>
    <row r="3" ht="12.75">
      <c r="B3" s="58" t="s">
        <v>158</v>
      </c>
    </row>
    <row r="4" ht="12.75">
      <c r="B4" s="58"/>
    </row>
    <row r="5" ht="12.75">
      <c r="B5" s="58"/>
    </row>
    <row r="7" spans="1:2" ht="12.75">
      <c r="A7" s="59" t="s">
        <v>159</v>
      </c>
      <c r="B7" s="58" t="s">
        <v>160</v>
      </c>
    </row>
    <row r="8" spans="1:2" ht="12.75">
      <c r="A8" s="59"/>
      <c r="B8" s="58"/>
    </row>
    <row r="10" spans="1:2" ht="12.75">
      <c r="A10" s="60" t="s">
        <v>161</v>
      </c>
      <c r="B10" s="61" t="s">
        <v>162</v>
      </c>
    </row>
    <row r="11" spans="1:20" ht="12.75">
      <c r="A11" s="62"/>
      <c r="B11" s="63" t="s">
        <v>163</v>
      </c>
      <c r="C11" s="63"/>
      <c r="D11" s="63"/>
      <c r="E11" s="63"/>
      <c r="F11" s="63"/>
      <c r="G11" s="63"/>
      <c r="H11" s="63"/>
      <c r="I11" s="63"/>
      <c r="J11" s="63"/>
      <c r="K11" s="63"/>
      <c r="L11" s="63"/>
      <c r="M11" s="63"/>
      <c r="N11" s="63"/>
      <c r="O11" s="63"/>
      <c r="P11" s="63"/>
      <c r="Q11" s="63"/>
      <c r="R11" s="63"/>
      <c r="S11" s="63"/>
      <c r="T11" s="63"/>
    </row>
    <row r="12" spans="1:20" ht="12.75">
      <c r="A12" s="62"/>
      <c r="B12" s="63" t="s">
        <v>164</v>
      </c>
      <c r="C12" s="63"/>
      <c r="D12" s="63"/>
      <c r="E12" s="63"/>
      <c r="F12" s="63"/>
      <c r="G12" s="63"/>
      <c r="H12" s="63"/>
      <c r="I12" s="63"/>
      <c r="J12" s="63"/>
      <c r="K12" s="63"/>
      <c r="L12" s="63"/>
      <c r="M12" s="63"/>
      <c r="N12" s="63"/>
      <c r="O12" s="63"/>
      <c r="P12" s="63"/>
      <c r="Q12" s="63"/>
      <c r="R12" s="63"/>
      <c r="S12" s="63"/>
      <c r="T12" s="63"/>
    </row>
    <row r="13" spans="1:20" ht="12.75">
      <c r="A13" s="62"/>
      <c r="B13" s="63"/>
      <c r="C13" s="63"/>
      <c r="D13" s="63"/>
      <c r="E13" s="63"/>
      <c r="F13" s="63"/>
      <c r="G13" s="63"/>
      <c r="H13" s="63"/>
      <c r="I13" s="63"/>
      <c r="J13" s="63"/>
      <c r="K13" s="63"/>
      <c r="L13" s="63"/>
      <c r="M13" s="63"/>
      <c r="N13" s="63"/>
      <c r="O13" s="63"/>
      <c r="P13" s="63"/>
      <c r="Q13" s="63"/>
      <c r="R13" s="63"/>
      <c r="S13" s="63"/>
      <c r="T13" s="63"/>
    </row>
    <row r="14" spans="1:20" ht="12.75">
      <c r="A14" s="62"/>
      <c r="B14" s="63" t="s">
        <v>165</v>
      </c>
      <c r="C14" s="63"/>
      <c r="D14" s="63"/>
      <c r="E14" s="63"/>
      <c r="F14" s="63"/>
      <c r="G14" s="63"/>
      <c r="H14" s="63"/>
      <c r="I14" s="63"/>
      <c r="J14" s="63"/>
      <c r="K14" s="63"/>
      <c r="L14" s="63"/>
      <c r="M14" s="63"/>
      <c r="N14" s="63"/>
      <c r="O14" s="63"/>
      <c r="P14" s="63"/>
      <c r="Q14" s="63"/>
      <c r="R14" s="63"/>
      <c r="S14" s="63"/>
      <c r="T14" s="63"/>
    </row>
    <row r="15" spans="1:20" ht="12.75">
      <c r="A15" s="62"/>
      <c r="B15" s="63" t="s">
        <v>166</v>
      </c>
      <c r="C15" s="63"/>
      <c r="D15" s="63"/>
      <c r="E15" s="63"/>
      <c r="F15" s="63"/>
      <c r="G15" s="63"/>
      <c r="H15" s="63"/>
      <c r="I15" s="63"/>
      <c r="J15" s="63"/>
      <c r="K15" s="63"/>
      <c r="L15" s="63"/>
      <c r="M15" s="63"/>
      <c r="N15" s="63"/>
      <c r="O15" s="63"/>
      <c r="P15" s="63"/>
      <c r="Q15" s="63"/>
      <c r="R15" s="63"/>
      <c r="S15" s="63"/>
      <c r="T15" s="63"/>
    </row>
    <row r="16" spans="1:20" ht="12.75">
      <c r="A16" s="62"/>
      <c r="B16" s="63" t="s">
        <v>167</v>
      </c>
      <c r="C16" s="63"/>
      <c r="D16" s="63"/>
      <c r="E16" s="63"/>
      <c r="F16" s="63"/>
      <c r="G16" s="63"/>
      <c r="H16" s="63"/>
      <c r="I16" s="63"/>
      <c r="J16" s="63"/>
      <c r="K16" s="63"/>
      <c r="L16" s="63"/>
      <c r="M16" s="63"/>
      <c r="N16" s="63"/>
      <c r="O16" s="63"/>
      <c r="P16" s="63"/>
      <c r="Q16" s="63"/>
      <c r="R16" s="63"/>
      <c r="S16" s="63"/>
      <c r="T16" s="63"/>
    </row>
    <row r="17" spans="1:20" ht="12.75">
      <c r="A17" s="62"/>
      <c r="B17" s="63" t="s">
        <v>168</v>
      </c>
      <c r="C17" s="63"/>
      <c r="D17" s="63"/>
      <c r="E17" s="63"/>
      <c r="F17" s="63"/>
      <c r="G17" s="63"/>
      <c r="H17" s="63"/>
      <c r="I17" s="63"/>
      <c r="J17" s="63"/>
      <c r="K17" s="63"/>
      <c r="L17" s="63"/>
      <c r="M17" s="63"/>
      <c r="N17" s="63"/>
      <c r="O17" s="63"/>
      <c r="P17" s="63"/>
      <c r="Q17" s="63"/>
      <c r="R17" s="63"/>
      <c r="S17" s="63"/>
      <c r="T17" s="63"/>
    </row>
    <row r="18" spans="1:20" ht="12.75">
      <c r="A18" s="62"/>
      <c r="B18" s="63"/>
      <c r="C18" s="63"/>
      <c r="D18" s="63"/>
      <c r="E18" s="63"/>
      <c r="F18" s="63"/>
      <c r="G18" s="63"/>
      <c r="H18" s="63"/>
      <c r="I18" s="63"/>
      <c r="J18" s="63"/>
      <c r="K18" s="63"/>
      <c r="L18" s="63"/>
      <c r="M18" s="63"/>
      <c r="N18" s="63"/>
      <c r="O18" s="63"/>
      <c r="P18" s="63"/>
      <c r="Q18" s="63"/>
      <c r="R18" s="63"/>
      <c r="S18" s="63"/>
      <c r="T18" s="63"/>
    </row>
    <row r="19" spans="1:20" ht="12.75">
      <c r="A19" s="62"/>
      <c r="B19" s="63" t="s">
        <v>169</v>
      </c>
      <c r="C19" s="63"/>
      <c r="D19" s="63"/>
      <c r="E19" s="63"/>
      <c r="F19" s="63"/>
      <c r="G19" s="63"/>
      <c r="H19" s="63"/>
      <c r="I19" s="63"/>
      <c r="J19" s="63"/>
      <c r="K19" s="63"/>
      <c r="L19" s="63"/>
      <c r="M19" s="63"/>
      <c r="N19" s="63"/>
      <c r="O19" s="63"/>
      <c r="P19" s="63"/>
      <c r="Q19" s="63"/>
      <c r="R19" s="63"/>
      <c r="S19" s="63"/>
      <c r="T19" s="63"/>
    </row>
    <row r="20" spans="1:20" ht="12.75">
      <c r="A20" s="62"/>
      <c r="B20" s="63" t="s">
        <v>170</v>
      </c>
      <c r="C20" s="63"/>
      <c r="D20" s="63"/>
      <c r="E20" s="63"/>
      <c r="F20" s="63"/>
      <c r="G20" s="63"/>
      <c r="H20" s="63"/>
      <c r="I20" s="63"/>
      <c r="J20" s="63"/>
      <c r="K20" s="63"/>
      <c r="L20" s="63"/>
      <c r="M20" s="63"/>
      <c r="N20" s="63"/>
      <c r="O20" s="63"/>
      <c r="P20" s="63"/>
      <c r="Q20" s="63"/>
      <c r="R20" s="63"/>
      <c r="S20" s="63"/>
      <c r="T20" s="63"/>
    </row>
    <row r="21" spans="1:20" ht="12.75">
      <c r="A21" s="62"/>
      <c r="B21" s="63" t="s">
        <v>171</v>
      </c>
      <c r="C21" s="63"/>
      <c r="D21" s="63"/>
      <c r="E21" s="63"/>
      <c r="F21" s="63"/>
      <c r="G21" s="63"/>
      <c r="H21" s="63"/>
      <c r="I21" s="63"/>
      <c r="J21" s="63"/>
      <c r="K21" s="63"/>
      <c r="L21" s="63"/>
      <c r="M21" s="63"/>
      <c r="N21" s="63"/>
      <c r="O21" s="63"/>
      <c r="P21" s="63"/>
      <c r="Q21" s="63"/>
      <c r="R21" s="63"/>
      <c r="S21" s="63"/>
      <c r="T21" s="63"/>
    </row>
    <row r="22" spans="1:20" ht="12.75">
      <c r="A22" s="62"/>
      <c r="B22" s="63"/>
      <c r="C22" s="63"/>
      <c r="D22" s="63"/>
      <c r="E22" s="63"/>
      <c r="F22" s="63"/>
      <c r="G22" s="63"/>
      <c r="H22" s="63"/>
      <c r="I22" s="63"/>
      <c r="J22" s="63"/>
      <c r="K22" s="63"/>
      <c r="L22" s="63"/>
      <c r="M22" s="63"/>
      <c r="N22" s="63"/>
      <c r="O22" s="63"/>
      <c r="P22" s="63"/>
      <c r="Q22" s="63"/>
      <c r="R22" s="63"/>
      <c r="S22" s="63"/>
      <c r="T22" s="63"/>
    </row>
    <row r="23" spans="1:20" ht="12.75">
      <c r="A23" s="62"/>
      <c r="B23" s="63" t="s">
        <v>172</v>
      </c>
      <c r="C23" s="63"/>
      <c r="D23" s="63"/>
      <c r="E23" s="63"/>
      <c r="F23" s="63"/>
      <c r="G23" s="63"/>
      <c r="H23" s="63"/>
      <c r="I23" s="63"/>
      <c r="J23" s="63"/>
      <c r="K23" s="63"/>
      <c r="L23" s="63"/>
      <c r="M23" s="63"/>
      <c r="N23" s="63"/>
      <c r="O23" s="63"/>
      <c r="P23" s="63"/>
      <c r="Q23" s="63"/>
      <c r="R23" s="63"/>
      <c r="S23" s="63"/>
      <c r="T23" s="63"/>
    </row>
    <row r="24" spans="1:20" ht="12.75">
      <c r="A24" s="62"/>
      <c r="B24" s="63" t="s">
        <v>173</v>
      </c>
      <c r="C24" s="63"/>
      <c r="D24" s="63"/>
      <c r="E24" s="63"/>
      <c r="F24" s="63"/>
      <c r="G24" s="63"/>
      <c r="H24" s="63"/>
      <c r="I24" s="63"/>
      <c r="J24" s="63"/>
      <c r="K24" s="63"/>
      <c r="L24" s="63"/>
      <c r="M24" s="63"/>
      <c r="N24" s="63"/>
      <c r="O24" s="63"/>
      <c r="P24" s="63"/>
      <c r="Q24" s="63"/>
      <c r="R24" s="63"/>
      <c r="S24" s="63"/>
      <c r="T24" s="63"/>
    </row>
    <row r="25" spans="1:20" ht="12.75">
      <c r="A25" s="62"/>
      <c r="B25" s="63"/>
      <c r="C25" s="63"/>
      <c r="D25" s="63"/>
      <c r="E25" s="63"/>
      <c r="F25" s="63"/>
      <c r="G25" s="63"/>
      <c r="H25" s="63"/>
      <c r="I25" s="63"/>
      <c r="J25" s="63"/>
      <c r="K25" s="63"/>
      <c r="L25" s="63"/>
      <c r="M25" s="63"/>
      <c r="N25" s="63"/>
      <c r="O25" s="63"/>
      <c r="P25" s="63"/>
      <c r="Q25" s="63"/>
      <c r="R25" s="63"/>
      <c r="S25" s="63"/>
      <c r="T25" s="63"/>
    </row>
    <row r="26" spans="1:20" ht="12.75">
      <c r="A26" s="62"/>
      <c r="B26" s="63"/>
      <c r="C26" s="63"/>
      <c r="D26" s="63"/>
      <c r="E26" s="63"/>
      <c r="F26" s="63"/>
      <c r="G26" s="63"/>
      <c r="H26" s="63"/>
      <c r="I26" s="63"/>
      <c r="J26" s="63"/>
      <c r="K26" s="63"/>
      <c r="L26" s="63"/>
      <c r="M26" s="63"/>
      <c r="N26" s="63"/>
      <c r="O26" s="63"/>
      <c r="P26" s="63"/>
      <c r="Q26" s="63"/>
      <c r="R26" s="63"/>
      <c r="S26" s="63"/>
      <c r="T26" s="63"/>
    </row>
    <row r="27" spans="1:2" ht="12.75">
      <c r="A27" s="60" t="s">
        <v>174</v>
      </c>
      <c r="B27" s="61" t="s">
        <v>175</v>
      </c>
    </row>
    <row r="28" spans="1:2" ht="12.75">
      <c r="A28" s="64"/>
      <c r="B28" s="65" t="s">
        <v>176</v>
      </c>
    </row>
    <row r="29" spans="1:2" ht="12.75">
      <c r="A29" s="64"/>
      <c r="B29" s="65"/>
    </row>
    <row r="30" ht="12.75">
      <c r="A30" s="62"/>
    </row>
    <row r="31" spans="1:2" ht="12.75">
      <c r="A31" s="60" t="s">
        <v>177</v>
      </c>
      <c r="B31" s="66" t="s">
        <v>178</v>
      </c>
    </row>
    <row r="32" spans="1:2" ht="12.75">
      <c r="A32" s="64"/>
      <c r="B32" s="65" t="s">
        <v>179</v>
      </c>
    </row>
    <row r="33" spans="1:2" ht="12.75">
      <c r="A33" s="64"/>
      <c r="B33" s="65"/>
    </row>
    <row r="34" ht="12.75">
      <c r="A34" s="62"/>
    </row>
    <row r="35" spans="1:2" ht="12.75">
      <c r="A35" s="60" t="s">
        <v>180</v>
      </c>
      <c r="B35" s="61" t="s">
        <v>181</v>
      </c>
    </row>
    <row r="36" spans="1:2" ht="12.75">
      <c r="A36" s="62"/>
      <c r="B36" s="65" t="s">
        <v>182</v>
      </c>
    </row>
    <row r="37" spans="1:2" ht="12.75">
      <c r="A37" s="62"/>
      <c r="B37" s="65" t="s">
        <v>183</v>
      </c>
    </row>
    <row r="38" spans="1:2" ht="12.75">
      <c r="A38" s="62"/>
      <c r="B38" s="65"/>
    </row>
    <row r="39" spans="1:10" ht="12.75">
      <c r="A39" s="62"/>
      <c r="B39" s="65"/>
      <c r="I39" s="67"/>
      <c r="J39" s="67"/>
    </row>
    <row r="40" spans="1:2" ht="12.75">
      <c r="A40" s="60" t="s">
        <v>184</v>
      </c>
      <c r="B40" s="61" t="s">
        <v>185</v>
      </c>
    </row>
    <row r="41" spans="1:2" ht="12.75">
      <c r="A41" s="64"/>
      <c r="B41" s="65" t="s">
        <v>186</v>
      </c>
    </row>
    <row r="42" spans="1:2" ht="12.75">
      <c r="A42" s="64"/>
      <c r="B42" s="65" t="s">
        <v>187</v>
      </c>
    </row>
    <row r="43" spans="1:2" ht="12.75">
      <c r="A43" s="64"/>
      <c r="B43" s="65" t="s">
        <v>188</v>
      </c>
    </row>
    <row r="44" spans="1:2" ht="12.75">
      <c r="A44" s="64"/>
      <c r="B44" s="65"/>
    </row>
    <row r="45" ht="12.75">
      <c r="A45" s="62"/>
    </row>
    <row r="46" spans="1:2" ht="12.75">
      <c r="A46" s="60" t="s">
        <v>189</v>
      </c>
      <c r="B46" s="61" t="s">
        <v>190</v>
      </c>
    </row>
    <row r="47" spans="1:2" ht="12.75">
      <c r="A47" s="64"/>
      <c r="B47" s="68" t="s">
        <v>191</v>
      </c>
    </row>
    <row r="48" spans="1:2" ht="12.75">
      <c r="A48" s="64"/>
      <c r="B48" s="68" t="s">
        <v>192</v>
      </c>
    </row>
    <row r="49" spans="1:2" ht="12.75">
      <c r="A49" s="64"/>
      <c r="B49" s="68" t="s">
        <v>193</v>
      </c>
    </row>
    <row r="50" spans="1:2" ht="12.75">
      <c r="A50" s="64"/>
      <c r="B50" s="68"/>
    </row>
    <row r="51" ht="12.75">
      <c r="A51" s="62"/>
    </row>
    <row r="52" spans="1:2" ht="12.75">
      <c r="A52" s="60" t="s">
        <v>194</v>
      </c>
      <c r="B52" s="61" t="s">
        <v>195</v>
      </c>
    </row>
    <row r="53" spans="1:2" ht="12.75">
      <c r="A53" s="64"/>
      <c r="B53" s="68" t="s">
        <v>196</v>
      </c>
    </row>
    <row r="54" ht="12.75">
      <c r="A54" s="62"/>
    </row>
    <row r="55" spans="1:2" ht="12.75">
      <c r="A55" s="69" t="s">
        <v>197</v>
      </c>
      <c r="B55" s="56" t="s">
        <v>198</v>
      </c>
    </row>
    <row r="56" spans="1:16" ht="12.75">
      <c r="A56" s="69"/>
      <c r="B56" s="56"/>
      <c r="L56" s="70" t="s">
        <v>199</v>
      </c>
      <c r="P56" s="71" t="s">
        <v>200</v>
      </c>
    </row>
    <row r="57" spans="1:16" ht="12.75">
      <c r="A57" s="69"/>
      <c r="B57" s="56"/>
      <c r="L57" s="70" t="s">
        <v>9</v>
      </c>
      <c r="P57" s="71" t="s">
        <v>9</v>
      </c>
    </row>
    <row r="58" spans="9:22" ht="15">
      <c r="I58" s="71"/>
      <c r="J58" s="71"/>
      <c r="K58" s="72"/>
      <c r="L58" s="73" t="str">
        <f>+L149</f>
        <v>31 Mar 2004</v>
      </c>
      <c r="M58" s="71"/>
      <c r="P58" s="74" t="s">
        <v>201</v>
      </c>
      <c r="V58"/>
    </row>
    <row r="59" spans="2:22" ht="12.75">
      <c r="B59" s="61" t="s">
        <v>202</v>
      </c>
      <c r="I59" s="71"/>
      <c r="J59" s="71"/>
      <c r="K59" s="72"/>
      <c r="L59" s="70" t="s">
        <v>10</v>
      </c>
      <c r="M59" s="71"/>
      <c r="P59" s="70" t="s">
        <v>10</v>
      </c>
      <c r="V59"/>
    </row>
    <row r="60" spans="3:22" ht="12.75">
      <c r="C60" s="55" t="s">
        <v>203</v>
      </c>
      <c r="I60" s="71"/>
      <c r="J60" s="71"/>
      <c r="K60" s="72"/>
      <c r="L60" s="21">
        <v>12190</v>
      </c>
      <c r="M60" s="71"/>
      <c r="P60" s="75">
        <v>4896</v>
      </c>
      <c r="V60"/>
    </row>
    <row r="61" spans="3:22" ht="12.75">
      <c r="C61" s="55" t="s">
        <v>204</v>
      </c>
      <c r="I61" s="71"/>
      <c r="J61" s="71"/>
      <c r="K61" s="72"/>
      <c r="L61" s="21">
        <v>5621</v>
      </c>
      <c r="M61" s="71"/>
      <c r="P61" s="75">
        <v>11112</v>
      </c>
      <c r="V61"/>
    </row>
    <row r="62" spans="3:22" ht="12.75">
      <c r="C62" s="55" t="s">
        <v>205</v>
      </c>
      <c r="I62" s="71"/>
      <c r="J62" s="71"/>
      <c r="K62" s="72"/>
      <c r="L62" s="21">
        <v>19093</v>
      </c>
      <c r="M62" s="71"/>
      <c r="P62" s="75">
        <v>23857</v>
      </c>
      <c r="V62"/>
    </row>
    <row r="63" spans="3:22" ht="12.75">
      <c r="C63" s="55" t="s">
        <v>206</v>
      </c>
      <c r="I63" s="71"/>
      <c r="J63" s="71"/>
      <c r="K63" s="72"/>
      <c r="L63" s="21">
        <v>66427</v>
      </c>
      <c r="M63" s="71"/>
      <c r="P63" s="75">
        <v>60504</v>
      </c>
      <c r="V63"/>
    </row>
    <row r="64" spans="3:22" ht="12.75">
      <c r="C64" s="55" t="s">
        <v>207</v>
      </c>
      <c r="I64" s="71"/>
      <c r="J64" s="71"/>
      <c r="K64" s="72"/>
      <c r="L64" s="76">
        <v>60541</v>
      </c>
      <c r="M64" s="71"/>
      <c r="P64" s="77">
        <v>49745</v>
      </c>
      <c r="V64"/>
    </row>
    <row r="65" spans="9:22" ht="12.75">
      <c r="I65" s="71"/>
      <c r="J65" s="71"/>
      <c r="K65" s="72"/>
      <c r="L65" s="75">
        <f>SUM(L60:L64)</f>
        <v>163872</v>
      </c>
      <c r="M65" s="71"/>
      <c r="P65" s="75">
        <f>SUM(P60:P64)</f>
        <v>150114</v>
      </c>
      <c r="V65"/>
    </row>
    <row r="66" spans="3:22" ht="12.75">
      <c r="C66" s="55" t="s">
        <v>208</v>
      </c>
      <c r="I66" s="71"/>
      <c r="J66" s="71"/>
      <c r="K66" s="72"/>
      <c r="L66" s="75">
        <v>-6490</v>
      </c>
      <c r="M66" s="71"/>
      <c r="P66" s="75">
        <v>-6181</v>
      </c>
      <c r="V66"/>
    </row>
    <row r="67" spans="9:22" ht="13.5" thickBot="1">
      <c r="I67" s="71"/>
      <c r="J67" s="71"/>
      <c r="K67" s="72"/>
      <c r="L67" s="78">
        <f>SUM(L65:L66)</f>
        <v>157382</v>
      </c>
      <c r="M67" s="71"/>
      <c r="P67" s="78">
        <f>SUM(P65:P66)</f>
        <v>143933</v>
      </c>
      <c r="V67"/>
    </row>
    <row r="68" spans="9:22" ht="13.5" thickTop="1">
      <c r="I68" s="71"/>
      <c r="J68" s="71"/>
      <c r="K68" s="72"/>
      <c r="M68" s="71"/>
      <c r="P68" s="75"/>
      <c r="V68"/>
    </row>
    <row r="69" spans="2:23" ht="12.75">
      <c r="B69" s="61" t="s">
        <v>209</v>
      </c>
      <c r="I69" s="71"/>
      <c r="J69" s="71"/>
      <c r="K69" s="72"/>
      <c r="M69" s="71"/>
      <c r="P69" s="75"/>
      <c r="V69" s="79"/>
      <c r="W69" s="80"/>
    </row>
    <row r="70" spans="3:23" ht="12.75">
      <c r="C70" s="55" t="s">
        <v>203</v>
      </c>
      <c r="I70" s="71"/>
      <c r="J70" s="71"/>
      <c r="K70" s="72"/>
      <c r="L70" s="25">
        <v>-7675</v>
      </c>
      <c r="M70" s="71"/>
      <c r="P70" s="75">
        <v>592</v>
      </c>
      <c r="V70" s="81"/>
      <c r="W70" s="81"/>
    </row>
    <row r="71" spans="3:23" ht="12.75">
      <c r="C71" s="55" t="s">
        <v>204</v>
      </c>
      <c r="I71" s="71"/>
      <c r="J71" s="71"/>
      <c r="K71" s="72"/>
      <c r="L71" s="25">
        <v>-769</v>
      </c>
      <c r="M71" s="71"/>
      <c r="P71" s="75">
        <v>-161</v>
      </c>
      <c r="V71" s="81"/>
      <c r="W71" s="81"/>
    </row>
    <row r="72" spans="3:23" ht="12.75">
      <c r="C72" s="55" t="s">
        <v>205</v>
      </c>
      <c r="I72" s="71"/>
      <c r="J72" s="71"/>
      <c r="K72" s="72"/>
      <c r="L72" s="25">
        <v>-815</v>
      </c>
      <c r="M72" s="71"/>
      <c r="P72" s="75">
        <v>-911</v>
      </c>
      <c r="V72" s="81"/>
      <c r="W72" s="81"/>
    </row>
    <row r="73" spans="3:23" ht="12.75">
      <c r="C73" s="55" t="s">
        <v>206</v>
      </c>
      <c r="I73" s="71"/>
      <c r="J73" s="71"/>
      <c r="K73" s="72"/>
      <c r="L73" s="25">
        <v>2292</v>
      </c>
      <c r="M73" s="71"/>
      <c r="P73" s="75">
        <v>2709</v>
      </c>
      <c r="V73" s="81"/>
      <c r="W73" s="81"/>
    </row>
    <row r="74" spans="3:23" ht="12.75">
      <c r="C74" s="55" t="s">
        <v>207</v>
      </c>
      <c r="I74" s="71"/>
      <c r="J74" s="71"/>
      <c r="K74" s="72"/>
      <c r="L74" s="76">
        <v>8585</v>
      </c>
      <c r="M74" s="71"/>
      <c r="P74" s="77">
        <v>-10463</v>
      </c>
      <c r="V74" s="81"/>
      <c r="W74" s="81"/>
    </row>
    <row r="75" spans="9:23" ht="12.75">
      <c r="I75" s="71"/>
      <c r="J75" s="71"/>
      <c r="K75" s="72"/>
      <c r="L75" s="75">
        <f>SUM(L70:L74)</f>
        <v>1618</v>
      </c>
      <c r="M75" s="71"/>
      <c r="P75" s="75">
        <f>SUM(P70:P74)</f>
        <v>-8234</v>
      </c>
      <c r="V75" s="82"/>
      <c r="W75" s="82"/>
    </row>
    <row r="76" spans="3:23" ht="12.75">
      <c r="C76" s="65" t="s">
        <v>210</v>
      </c>
      <c r="I76" s="71"/>
      <c r="J76" s="71"/>
      <c r="K76" s="72"/>
      <c r="L76" s="75">
        <v>-68615</v>
      </c>
      <c r="M76" s="71"/>
      <c r="P76" s="75">
        <v>-68676</v>
      </c>
      <c r="V76" s="79"/>
      <c r="W76" s="80"/>
    </row>
    <row r="77" spans="3:23" ht="12.75">
      <c r="C77" s="55" t="s">
        <v>130</v>
      </c>
      <c r="I77" s="71"/>
      <c r="J77" s="71"/>
      <c r="K77" s="72"/>
      <c r="L77" s="83">
        <v>889</v>
      </c>
      <c r="M77" s="71"/>
      <c r="P77" s="77">
        <v>771</v>
      </c>
      <c r="V77" s="79"/>
      <c r="W77" s="80"/>
    </row>
    <row r="78" spans="3:22" ht="12.75">
      <c r="C78" s="55" t="s">
        <v>211</v>
      </c>
      <c r="I78" s="71"/>
      <c r="J78" s="71"/>
      <c r="K78" s="72"/>
      <c r="L78" s="75">
        <f>SUM(L75:L77)</f>
        <v>-66108</v>
      </c>
      <c r="M78" s="71"/>
      <c r="P78" s="75">
        <f>SUM(P75:P77)</f>
        <v>-76139</v>
      </c>
      <c r="V78"/>
    </row>
    <row r="79" spans="3:22" ht="12.75">
      <c r="C79" s="55" t="s">
        <v>212</v>
      </c>
      <c r="I79" s="71"/>
      <c r="J79" s="71"/>
      <c r="K79" s="72"/>
      <c r="L79" s="75">
        <v>-249</v>
      </c>
      <c r="M79" s="71"/>
      <c r="P79" s="75">
        <v>82</v>
      </c>
      <c r="V79"/>
    </row>
    <row r="80" spans="3:22" ht="13.5" thickBot="1">
      <c r="C80" s="55" t="s">
        <v>213</v>
      </c>
      <c r="I80" s="71"/>
      <c r="J80" s="71"/>
      <c r="K80" s="72"/>
      <c r="L80" s="78">
        <f>SUM(L78:L79)</f>
        <v>-66357</v>
      </c>
      <c r="M80" s="71"/>
      <c r="P80" s="78">
        <f>SUM(P78:P79)</f>
        <v>-76057</v>
      </c>
      <c r="V80"/>
    </row>
    <row r="81" spans="9:22" ht="13.5" thickTop="1">
      <c r="I81" s="71"/>
      <c r="J81" s="71"/>
      <c r="K81" s="72"/>
      <c r="M81" s="71"/>
      <c r="P81" s="75"/>
      <c r="V81"/>
    </row>
    <row r="82" ht="15" customHeight="1"/>
    <row r="83" spans="1:2" ht="12.75">
      <c r="A83" s="69" t="s">
        <v>214</v>
      </c>
      <c r="B83" s="66" t="s">
        <v>215</v>
      </c>
    </row>
    <row r="84" spans="1:2" ht="12.75">
      <c r="A84" s="60"/>
      <c r="B84" s="65" t="s">
        <v>216</v>
      </c>
    </row>
    <row r="85" spans="1:2" ht="12.75">
      <c r="A85" s="60"/>
      <c r="B85" s="55" t="s">
        <v>217</v>
      </c>
    </row>
    <row r="86" ht="12.75">
      <c r="A86" s="60"/>
    </row>
    <row r="87" ht="12.75">
      <c r="A87" s="60"/>
    </row>
    <row r="88" spans="1:2" ht="12.75">
      <c r="A88" s="60" t="s">
        <v>218</v>
      </c>
      <c r="B88" s="66" t="s">
        <v>219</v>
      </c>
    </row>
    <row r="89" spans="1:2" ht="12.75">
      <c r="A89" s="84"/>
      <c r="B89" s="65" t="s">
        <v>220</v>
      </c>
    </row>
    <row r="90" spans="1:2" ht="12.75">
      <c r="A90" s="84"/>
      <c r="B90" s="65"/>
    </row>
    <row r="91" ht="12.75">
      <c r="A91" s="60"/>
    </row>
    <row r="92" spans="1:2" ht="12.75">
      <c r="A92" s="60" t="s">
        <v>221</v>
      </c>
      <c r="B92" s="66" t="s">
        <v>222</v>
      </c>
    </row>
    <row r="93" spans="1:22" ht="12.75">
      <c r="A93" s="60"/>
      <c r="B93" s="10" t="s">
        <v>223</v>
      </c>
      <c r="C93" s="6"/>
      <c r="D93" s="6"/>
      <c r="E93" s="6"/>
      <c r="F93" s="6"/>
      <c r="G93" s="6"/>
      <c r="H93" s="6"/>
      <c r="I93" s="6"/>
      <c r="J93" s="6"/>
      <c r="K93" s="6"/>
      <c r="L93" s="6"/>
      <c r="M93" s="6"/>
      <c r="N93" s="6"/>
      <c r="O93" s="6"/>
      <c r="P93" s="6"/>
      <c r="Q93" s="6"/>
      <c r="R93" s="6"/>
      <c r="S93" s="6"/>
      <c r="T93" s="6"/>
      <c r="U93" s="6"/>
      <c r="V93" s="6"/>
    </row>
    <row r="94" spans="1:22" ht="12.75">
      <c r="A94" s="60"/>
      <c r="B94" s="10" t="s">
        <v>324</v>
      </c>
      <c r="C94" s="6"/>
      <c r="D94" s="6"/>
      <c r="E94" s="6"/>
      <c r="F94" s="6"/>
      <c r="G94" s="6"/>
      <c r="H94" s="6"/>
      <c r="I94" s="6"/>
      <c r="J94" s="6"/>
      <c r="K94" s="6"/>
      <c r="L94" s="6"/>
      <c r="M94" s="6"/>
      <c r="N94" s="6"/>
      <c r="O94" s="6"/>
      <c r="P94" s="6"/>
      <c r="Q94" s="6"/>
      <c r="R94" s="6"/>
      <c r="S94" s="6"/>
      <c r="T94" s="6"/>
      <c r="U94" s="6"/>
      <c r="V94" s="6"/>
    </row>
    <row r="95" spans="1:22" ht="12.75">
      <c r="A95" s="60"/>
      <c r="B95" s="10" t="s">
        <v>330</v>
      </c>
      <c r="C95" s="6"/>
      <c r="D95" s="6"/>
      <c r="E95" s="6"/>
      <c r="F95" s="6"/>
      <c r="G95" s="6"/>
      <c r="H95" s="6"/>
      <c r="I95" s="6"/>
      <c r="J95" s="6"/>
      <c r="K95" s="6"/>
      <c r="L95" s="6"/>
      <c r="M95" s="6"/>
      <c r="N95" s="6"/>
      <c r="O95" s="6"/>
      <c r="P95" s="6"/>
      <c r="Q95" s="6"/>
      <c r="R95" s="6"/>
      <c r="S95" s="6"/>
      <c r="T95" s="6"/>
      <c r="U95" s="6"/>
      <c r="V95" s="6"/>
    </row>
    <row r="96" spans="1:22" ht="12.75">
      <c r="A96" s="60"/>
      <c r="B96" s="10"/>
      <c r="C96" s="6"/>
      <c r="D96" s="6"/>
      <c r="E96" s="6"/>
      <c r="F96" s="6"/>
      <c r="G96" s="6"/>
      <c r="H96" s="6"/>
      <c r="I96" s="6"/>
      <c r="J96" s="6"/>
      <c r="K96" s="6"/>
      <c r="L96" s="6"/>
      <c r="M96" s="6"/>
      <c r="N96" s="6"/>
      <c r="O96" s="6"/>
      <c r="P96" s="6"/>
      <c r="Q96" s="6"/>
      <c r="R96" s="6"/>
      <c r="S96" s="6"/>
      <c r="T96" s="6"/>
      <c r="U96" s="6"/>
      <c r="V96" s="6"/>
    </row>
    <row r="97" spans="1:2" ht="12.75">
      <c r="A97" s="60"/>
      <c r="B97" s="65" t="s">
        <v>323</v>
      </c>
    </row>
    <row r="98" spans="1:2" ht="12.75">
      <c r="A98" s="60"/>
      <c r="B98" s="65" t="s">
        <v>326</v>
      </c>
    </row>
    <row r="99" spans="1:2" ht="12.75">
      <c r="A99" s="60"/>
      <c r="B99" s="65"/>
    </row>
    <row r="100" spans="1:2" ht="12.75">
      <c r="A100" s="60"/>
      <c r="B100" s="55" t="s">
        <v>224</v>
      </c>
    </row>
    <row r="101" ht="12.75">
      <c r="A101" s="60"/>
    </row>
    <row r="102" ht="12.75">
      <c r="A102" s="60"/>
    </row>
    <row r="103" spans="1:2" ht="12.75">
      <c r="A103" s="60" t="s">
        <v>225</v>
      </c>
      <c r="B103" s="61" t="s">
        <v>226</v>
      </c>
    </row>
    <row r="104" spans="1:2" ht="15" customHeight="1">
      <c r="A104" s="56"/>
      <c r="B104" s="65" t="s">
        <v>227</v>
      </c>
    </row>
    <row r="105" spans="1:2" ht="15" customHeight="1">
      <c r="A105" s="56"/>
      <c r="B105" s="65"/>
    </row>
    <row r="106" spans="1:2" ht="12.75">
      <c r="A106" s="56"/>
      <c r="B106" s="68"/>
    </row>
    <row r="107" spans="1:2" ht="12.75">
      <c r="A107" s="60" t="s">
        <v>228</v>
      </c>
      <c r="B107" s="61" t="s">
        <v>229</v>
      </c>
    </row>
    <row r="108" spans="1:2" ht="12.75">
      <c r="A108" s="56"/>
      <c r="B108" s="65" t="s">
        <v>230</v>
      </c>
    </row>
    <row r="109" spans="1:2" ht="6" customHeight="1">
      <c r="A109" s="56"/>
      <c r="B109" s="68"/>
    </row>
    <row r="110" spans="1:12" ht="12.75">
      <c r="A110" s="56"/>
      <c r="B110" s="68"/>
      <c r="L110" s="71" t="s">
        <v>10</v>
      </c>
    </row>
    <row r="111" spans="1:12" ht="12.75">
      <c r="A111" s="56"/>
      <c r="B111" s="65" t="s">
        <v>231</v>
      </c>
      <c r="L111" s="85"/>
    </row>
    <row r="112" spans="1:12" ht="12.75">
      <c r="A112" s="56"/>
      <c r="B112" s="68"/>
      <c r="C112" s="55" t="s">
        <v>232</v>
      </c>
      <c r="L112" s="39">
        <v>0</v>
      </c>
    </row>
    <row r="113" spans="1:12" ht="12.75">
      <c r="A113" s="56"/>
      <c r="B113" s="65" t="s">
        <v>233</v>
      </c>
      <c r="L113" s="6"/>
    </row>
    <row r="114" spans="1:12" ht="12.75">
      <c r="A114" s="56"/>
      <c r="B114" s="68"/>
      <c r="C114" s="55" t="s">
        <v>80</v>
      </c>
      <c r="L114" s="11">
        <v>2677</v>
      </c>
    </row>
    <row r="115" spans="1:12" ht="12.75">
      <c r="A115" s="56"/>
      <c r="B115" s="68"/>
      <c r="C115" s="55" t="s">
        <v>232</v>
      </c>
      <c r="L115" s="11">
        <v>8859</v>
      </c>
    </row>
    <row r="116" spans="1:12" ht="13.5" thickBot="1">
      <c r="A116" s="56"/>
      <c r="B116" s="68"/>
      <c r="L116" s="53">
        <f>SUM(L111:L115)</f>
        <v>11536</v>
      </c>
    </row>
    <row r="117" spans="1:2" ht="12.75">
      <c r="A117" s="56"/>
      <c r="B117" s="68"/>
    </row>
    <row r="118" spans="1:2" ht="12.75">
      <c r="A118" s="86" t="s">
        <v>234</v>
      </c>
      <c r="B118" s="87" t="s">
        <v>235</v>
      </c>
    </row>
    <row r="119" spans="1:2" ht="12.75">
      <c r="A119" s="86"/>
      <c r="B119" s="87"/>
    </row>
    <row r="120" ht="12.75">
      <c r="A120" s="61"/>
    </row>
    <row r="121" spans="1:2" ht="12.75">
      <c r="A121" s="60" t="s">
        <v>236</v>
      </c>
      <c r="B121" s="56" t="s">
        <v>237</v>
      </c>
    </row>
    <row r="122" spans="1:22" ht="12.75">
      <c r="A122" s="60"/>
      <c r="B122" s="10" t="s">
        <v>238</v>
      </c>
      <c r="C122" s="88"/>
      <c r="D122" s="88"/>
      <c r="E122" s="88"/>
      <c r="F122" s="88"/>
      <c r="G122" s="88"/>
      <c r="H122" s="88"/>
      <c r="I122" s="88"/>
      <c r="J122" s="88"/>
      <c r="K122" s="88"/>
      <c r="L122" s="88"/>
      <c r="M122" s="88"/>
      <c r="N122" s="88"/>
      <c r="O122" s="88"/>
      <c r="P122" s="88"/>
      <c r="Q122" s="88"/>
      <c r="R122" s="88"/>
      <c r="S122" s="88"/>
      <c r="T122" s="88"/>
      <c r="U122" s="6"/>
      <c r="V122" s="6"/>
    </row>
    <row r="123" spans="1:22" ht="12.75">
      <c r="A123" s="60"/>
      <c r="B123" s="10" t="s">
        <v>325</v>
      </c>
      <c r="C123" s="88"/>
      <c r="D123" s="88"/>
      <c r="E123" s="88"/>
      <c r="F123" s="88"/>
      <c r="G123" s="88"/>
      <c r="H123" s="88"/>
      <c r="I123" s="88"/>
      <c r="J123" s="88"/>
      <c r="K123" s="88"/>
      <c r="L123" s="88"/>
      <c r="M123" s="88"/>
      <c r="N123" s="88"/>
      <c r="O123" s="88"/>
      <c r="P123" s="88"/>
      <c r="Q123" s="88"/>
      <c r="R123" s="88"/>
      <c r="S123" s="88"/>
      <c r="T123" s="88"/>
      <c r="U123" s="6"/>
      <c r="V123" s="6"/>
    </row>
    <row r="124" spans="1:22" ht="12.75">
      <c r="A124" s="60"/>
      <c r="B124" s="10" t="s">
        <v>239</v>
      </c>
      <c r="C124" s="88"/>
      <c r="D124" s="88"/>
      <c r="E124" s="88"/>
      <c r="F124" s="88"/>
      <c r="G124" s="88"/>
      <c r="H124" s="88"/>
      <c r="I124" s="88"/>
      <c r="J124" s="88"/>
      <c r="K124" s="88"/>
      <c r="L124" s="88"/>
      <c r="M124" s="88"/>
      <c r="N124" s="88"/>
      <c r="O124" s="88"/>
      <c r="P124" s="88"/>
      <c r="Q124" s="88"/>
      <c r="R124" s="88"/>
      <c r="S124" s="88"/>
      <c r="T124" s="88"/>
      <c r="U124" s="6"/>
      <c r="V124" s="6"/>
    </row>
    <row r="125" spans="1:22" ht="12.75">
      <c r="A125" s="60"/>
      <c r="B125" s="10" t="s">
        <v>240</v>
      </c>
      <c r="C125" s="88"/>
      <c r="D125" s="88"/>
      <c r="E125" s="88"/>
      <c r="F125" s="88"/>
      <c r="G125" s="88"/>
      <c r="H125" s="88"/>
      <c r="I125" s="88"/>
      <c r="J125" s="88"/>
      <c r="K125" s="88"/>
      <c r="L125" s="88"/>
      <c r="M125" s="88"/>
      <c r="N125" s="88"/>
      <c r="O125" s="88"/>
      <c r="P125" s="88"/>
      <c r="Q125" s="88"/>
      <c r="R125" s="88"/>
      <c r="S125" s="88"/>
      <c r="T125" s="88"/>
      <c r="U125" s="6"/>
      <c r="V125" s="6"/>
    </row>
    <row r="126" spans="1:22" ht="12.75">
      <c r="A126" s="60"/>
      <c r="B126" s="10" t="s">
        <v>241</v>
      </c>
      <c r="C126" s="88"/>
      <c r="D126" s="88"/>
      <c r="E126" s="88"/>
      <c r="F126" s="88"/>
      <c r="G126" s="88"/>
      <c r="H126" s="88"/>
      <c r="I126" s="88"/>
      <c r="J126" s="88"/>
      <c r="K126" s="88"/>
      <c r="L126" s="88"/>
      <c r="M126" s="88"/>
      <c r="N126" s="88"/>
      <c r="O126" s="88"/>
      <c r="P126" s="88"/>
      <c r="Q126" s="88"/>
      <c r="R126" s="88"/>
      <c r="S126" s="88"/>
      <c r="T126" s="88"/>
      <c r="U126" s="6"/>
      <c r="V126" s="6"/>
    </row>
    <row r="127" spans="1:20" ht="12.75">
      <c r="A127" s="60"/>
      <c r="B127" s="65"/>
      <c r="C127" s="63"/>
      <c r="D127" s="63"/>
      <c r="E127" s="63"/>
      <c r="F127" s="63"/>
      <c r="G127" s="63"/>
      <c r="H127" s="63"/>
      <c r="I127" s="63"/>
      <c r="J127" s="63"/>
      <c r="K127" s="63"/>
      <c r="L127" s="63"/>
      <c r="M127" s="63"/>
      <c r="N127" s="63"/>
      <c r="O127" s="63"/>
      <c r="P127" s="63"/>
      <c r="Q127" s="63"/>
      <c r="R127" s="63"/>
      <c r="S127" s="63"/>
      <c r="T127" s="63"/>
    </row>
    <row r="128" spans="1:20" ht="12.75">
      <c r="A128" s="60"/>
      <c r="B128" s="65"/>
      <c r="C128" s="63"/>
      <c r="D128" s="63"/>
      <c r="E128" s="63"/>
      <c r="F128" s="63"/>
      <c r="G128" s="63"/>
      <c r="H128" s="63"/>
      <c r="I128" s="63"/>
      <c r="J128" s="63"/>
      <c r="K128" s="63"/>
      <c r="L128" s="63"/>
      <c r="M128" s="63"/>
      <c r="N128" s="63"/>
      <c r="O128" s="63"/>
      <c r="P128" s="63"/>
      <c r="Q128" s="63"/>
      <c r="R128" s="63"/>
      <c r="S128" s="63"/>
      <c r="T128" s="63"/>
    </row>
    <row r="129" spans="1:2" ht="12.75">
      <c r="A129" s="60" t="s">
        <v>242</v>
      </c>
      <c r="B129" s="61" t="s">
        <v>243</v>
      </c>
    </row>
    <row r="130" spans="1:23" ht="12.75">
      <c r="A130" s="84"/>
      <c r="B130" s="88" t="s">
        <v>244</v>
      </c>
      <c r="C130" s="88"/>
      <c r="D130" s="88"/>
      <c r="E130" s="88"/>
      <c r="F130" s="88"/>
      <c r="G130" s="88"/>
      <c r="H130" s="88"/>
      <c r="I130" s="88"/>
      <c r="J130" s="88"/>
      <c r="K130" s="88"/>
      <c r="L130" s="88"/>
      <c r="M130" s="88"/>
      <c r="N130" s="88"/>
      <c r="O130" s="88"/>
      <c r="P130" s="88"/>
      <c r="Q130" s="88"/>
      <c r="R130" s="88"/>
      <c r="S130" s="88"/>
      <c r="T130" s="88"/>
      <c r="U130" s="6"/>
      <c r="V130" s="6"/>
      <c r="W130" s="6"/>
    </row>
    <row r="131" spans="1:23" ht="12.75">
      <c r="A131" s="84"/>
      <c r="B131" s="88" t="s">
        <v>321</v>
      </c>
      <c r="C131" s="88"/>
      <c r="D131" s="88"/>
      <c r="E131" s="88"/>
      <c r="F131" s="88"/>
      <c r="G131" s="88"/>
      <c r="H131" s="88"/>
      <c r="I131" s="88"/>
      <c r="J131" s="88"/>
      <c r="K131" s="88"/>
      <c r="L131" s="88"/>
      <c r="M131" s="88"/>
      <c r="N131" s="88"/>
      <c r="O131" s="88"/>
      <c r="P131" s="88"/>
      <c r="Q131" s="88"/>
      <c r="R131" s="88"/>
      <c r="S131" s="88"/>
      <c r="T131" s="88"/>
      <c r="U131" s="6"/>
      <c r="V131" s="6"/>
      <c r="W131" s="6"/>
    </row>
    <row r="132" spans="1:23" ht="12.75">
      <c r="A132" s="84"/>
      <c r="B132" s="88" t="s">
        <v>245</v>
      </c>
      <c r="C132" s="88"/>
      <c r="D132" s="88"/>
      <c r="E132" s="88"/>
      <c r="F132" s="88"/>
      <c r="G132" s="88"/>
      <c r="H132" s="88"/>
      <c r="I132" s="88"/>
      <c r="J132" s="88"/>
      <c r="K132" s="88"/>
      <c r="L132" s="88"/>
      <c r="M132" s="88"/>
      <c r="N132" s="88"/>
      <c r="O132" s="88"/>
      <c r="P132" s="88"/>
      <c r="Q132" s="88"/>
      <c r="R132" s="88"/>
      <c r="S132" s="88"/>
      <c r="T132" s="88"/>
      <c r="U132" s="6"/>
      <c r="V132" s="6"/>
      <c r="W132" s="6"/>
    </row>
    <row r="133" spans="1:23" ht="12.75">
      <c r="A133" s="84"/>
      <c r="B133" s="88"/>
      <c r="C133" s="88"/>
      <c r="D133" s="88"/>
      <c r="E133" s="88"/>
      <c r="F133" s="88"/>
      <c r="G133" s="88"/>
      <c r="H133" s="88"/>
      <c r="I133" s="88"/>
      <c r="J133" s="88"/>
      <c r="K133" s="88"/>
      <c r="L133" s="88"/>
      <c r="M133" s="88"/>
      <c r="N133" s="88"/>
      <c r="O133" s="88"/>
      <c r="P133" s="88"/>
      <c r="Q133" s="88"/>
      <c r="R133" s="88"/>
      <c r="S133" s="88"/>
      <c r="T133" s="88"/>
      <c r="U133" s="6"/>
      <c r="V133" s="6"/>
      <c r="W133" s="6"/>
    </row>
    <row r="134" spans="1:20" ht="12.75">
      <c r="A134" s="84"/>
      <c r="B134" s="63"/>
      <c r="C134" s="63"/>
      <c r="D134" s="63"/>
      <c r="E134" s="63"/>
      <c r="F134" s="63"/>
      <c r="G134" s="63"/>
      <c r="H134" s="63"/>
      <c r="I134" s="63"/>
      <c r="J134" s="63"/>
      <c r="K134" s="63"/>
      <c r="L134" s="63"/>
      <c r="M134" s="63"/>
      <c r="N134" s="63"/>
      <c r="O134" s="63"/>
      <c r="P134" s="63"/>
      <c r="Q134" s="63"/>
      <c r="R134" s="63"/>
      <c r="S134" s="63"/>
      <c r="T134" s="63"/>
    </row>
    <row r="135" spans="1:2" ht="12.75">
      <c r="A135" s="60" t="s">
        <v>246</v>
      </c>
      <c r="B135" s="56" t="s">
        <v>247</v>
      </c>
    </row>
    <row r="136" spans="1:22" ht="12.75">
      <c r="A136" s="84"/>
      <c r="B136" s="10" t="s">
        <v>248</v>
      </c>
      <c r="C136" s="6"/>
      <c r="D136" s="6"/>
      <c r="E136" s="6"/>
      <c r="F136" s="6"/>
      <c r="G136" s="6"/>
      <c r="H136" s="6"/>
      <c r="I136" s="6"/>
      <c r="J136" s="6"/>
      <c r="K136" s="6"/>
      <c r="L136" s="6"/>
      <c r="M136" s="6"/>
      <c r="N136" s="6"/>
      <c r="O136" s="6"/>
      <c r="P136" s="6"/>
      <c r="Q136" s="6"/>
      <c r="R136" s="6"/>
      <c r="S136" s="6"/>
      <c r="T136" s="6"/>
      <c r="U136" s="6"/>
      <c r="V136" s="6"/>
    </row>
    <row r="137" spans="1:22" ht="12.75">
      <c r="A137" s="84"/>
      <c r="B137" s="10" t="s">
        <v>249</v>
      </c>
      <c r="C137" s="6"/>
      <c r="D137" s="6"/>
      <c r="E137" s="6"/>
      <c r="F137" s="6"/>
      <c r="G137" s="6"/>
      <c r="H137" s="6"/>
      <c r="I137" s="6"/>
      <c r="J137" s="6"/>
      <c r="K137" s="6"/>
      <c r="L137" s="6"/>
      <c r="M137" s="6"/>
      <c r="N137" s="6"/>
      <c r="O137" s="6"/>
      <c r="P137" s="6"/>
      <c r="Q137" s="6"/>
      <c r="R137" s="6"/>
      <c r="S137" s="6"/>
      <c r="T137" s="6"/>
      <c r="U137" s="6"/>
      <c r="V137" s="6"/>
    </row>
    <row r="138" spans="1:22" ht="12.75">
      <c r="A138" s="84"/>
      <c r="B138" s="12" t="s">
        <v>250</v>
      </c>
      <c r="C138" s="6"/>
      <c r="D138" s="6"/>
      <c r="E138" s="6"/>
      <c r="F138" s="6"/>
      <c r="G138" s="6"/>
      <c r="H138" s="6"/>
      <c r="I138" s="6"/>
      <c r="J138" s="6"/>
      <c r="K138" s="6"/>
      <c r="L138" s="6"/>
      <c r="M138" s="6"/>
      <c r="N138" s="6"/>
      <c r="O138" s="6"/>
      <c r="P138" s="6"/>
      <c r="Q138" s="6"/>
      <c r="R138" s="6"/>
      <c r="S138" s="6"/>
      <c r="T138" s="6"/>
      <c r="U138" s="6"/>
      <c r="V138" s="6"/>
    </row>
    <row r="139" spans="1:22" ht="12.75">
      <c r="A139" s="84"/>
      <c r="B139" s="12"/>
      <c r="C139" s="6"/>
      <c r="D139" s="6"/>
      <c r="E139" s="6"/>
      <c r="F139" s="6"/>
      <c r="G139" s="6"/>
      <c r="H139" s="6"/>
      <c r="I139" s="6"/>
      <c r="J139" s="6"/>
      <c r="K139" s="6"/>
      <c r="L139" s="6"/>
      <c r="M139" s="6"/>
      <c r="N139" s="6"/>
      <c r="O139" s="6"/>
      <c r="P139" s="6"/>
      <c r="Q139" s="6"/>
      <c r="R139" s="6"/>
      <c r="S139" s="6"/>
      <c r="T139" s="6"/>
      <c r="U139" s="6"/>
      <c r="V139" s="6"/>
    </row>
    <row r="140" ht="12.75">
      <c r="A140" s="60"/>
    </row>
    <row r="141" spans="1:2" ht="12.75">
      <c r="A141" s="60" t="s">
        <v>251</v>
      </c>
      <c r="B141" s="56" t="s">
        <v>252</v>
      </c>
    </row>
    <row r="142" spans="1:2" ht="12.75">
      <c r="A142" s="60"/>
      <c r="B142" s="65" t="s">
        <v>253</v>
      </c>
    </row>
    <row r="143" spans="1:2" ht="12.75">
      <c r="A143" s="60"/>
      <c r="B143" s="65"/>
    </row>
    <row r="144" spans="1:2" ht="12.75">
      <c r="A144" s="60"/>
      <c r="B144" s="65" t="s">
        <v>124</v>
      </c>
    </row>
    <row r="145" spans="1:2" ht="12.75">
      <c r="A145" s="60" t="s">
        <v>254</v>
      </c>
      <c r="B145" s="56" t="s">
        <v>105</v>
      </c>
    </row>
    <row r="146" spans="1:2" ht="12.75">
      <c r="A146" s="60"/>
      <c r="B146" s="65" t="s">
        <v>255</v>
      </c>
    </row>
    <row r="147" spans="1:16" ht="12.75">
      <c r="A147" s="60"/>
      <c r="B147" s="56"/>
      <c r="J147" s="71"/>
      <c r="L147" s="71" t="s">
        <v>6</v>
      </c>
      <c r="P147" s="71" t="s">
        <v>199</v>
      </c>
    </row>
    <row r="148" spans="1:16" ht="12.75">
      <c r="A148" s="60"/>
      <c r="B148" s="56"/>
      <c r="J148" s="89"/>
      <c r="L148" s="89" t="s">
        <v>8</v>
      </c>
      <c r="P148" s="71" t="s">
        <v>9</v>
      </c>
    </row>
    <row r="149" spans="1:16" ht="15">
      <c r="A149" s="60"/>
      <c r="B149" s="56"/>
      <c r="J149" s="74"/>
      <c r="L149" s="74" t="s">
        <v>256</v>
      </c>
      <c r="P149" s="74" t="str">
        <f>+L149</f>
        <v>31 Mar 2004</v>
      </c>
    </row>
    <row r="150" spans="1:16" ht="12.75">
      <c r="A150" s="60"/>
      <c r="B150" s="56"/>
      <c r="J150" s="71"/>
      <c r="L150" s="71" t="s">
        <v>10</v>
      </c>
      <c r="P150" s="71" t="s">
        <v>10</v>
      </c>
    </row>
    <row r="151" spans="1:3" ht="12.75">
      <c r="A151" s="60"/>
      <c r="B151" s="56"/>
      <c r="C151" s="55" t="s">
        <v>257</v>
      </c>
    </row>
    <row r="152" spans="1:16" ht="12.75">
      <c r="A152" s="60"/>
      <c r="B152" s="56"/>
      <c r="D152" s="55" t="s">
        <v>258</v>
      </c>
      <c r="J152" s="90"/>
      <c r="L152" s="90">
        <v>-205</v>
      </c>
      <c r="P152" s="90">
        <v>-227</v>
      </c>
    </row>
    <row r="153" spans="1:16" ht="12.75">
      <c r="A153" s="60"/>
      <c r="B153" s="56"/>
      <c r="D153" s="55" t="s">
        <v>259</v>
      </c>
      <c r="J153" s="90"/>
      <c r="L153" s="75">
        <v>-1</v>
      </c>
      <c r="P153" s="90">
        <v>-22</v>
      </c>
    </row>
    <row r="154" spans="1:16" ht="12.75">
      <c r="A154" s="60"/>
      <c r="B154" s="56"/>
      <c r="C154" s="55" t="s">
        <v>260</v>
      </c>
      <c r="L154" s="75">
        <v>0</v>
      </c>
      <c r="M154" s="75"/>
      <c r="N154" s="75"/>
      <c r="O154" s="75"/>
      <c r="P154" s="75">
        <v>0</v>
      </c>
    </row>
    <row r="155" spans="1:16" ht="12.75">
      <c r="A155" s="60"/>
      <c r="B155" s="56"/>
      <c r="C155" s="55" t="s">
        <v>261</v>
      </c>
      <c r="J155" s="90"/>
      <c r="L155" s="75">
        <v>0</v>
      </c>
      <c r="M155" s="75"/>
      <c r="N155" s="75"/>
      <c r="O155" s="75"/>
      <c r="P155" s="75">
        <v>0</v>
      </c>
    </row>
    <row r="156" spans="1:16" ht="12.75">
      <c r="A156" s="60"/>
      <c r="B156" s="56"/>
      <c r="C156" s="55" t="s">
        <v>262</v>
      </c>
      <c r="L156" s="75">
        <f>+P156</f>
        <v>0</v>
      </c>
      <c r="M156" s="75"/>
      <c r="N156" s="75"/>
      <c r="O156" s="75"/>
      <c r="P156" s="75">
        <f>ROUND(+'[1]Taxation'!AX26/1000,0)</f>
        <v>0</v>
      </c>
    </row>
    <row r="157" spans="1:16" ht="13.5" thickBot="1">
      <c r="A157" s="60"/>
      <c r="B157" s="65"/>
      <c r="L157" s="91">
        <f>SUM(L152:L156)</f>
        <v>-206</v>
      </c>
      <c r="P157" s="91">
        <f>SUM(P152:P156)</f>
        <v>-249</v>
      </c>
    </row>
    <row r="158" spans="1:16" ht="13.5" thickTop="1">
      <c r="A158" s="60"/>
      <c r="B158" s="65"/>
      <c r="I158" s="92"/>
      <c r="P158" s="92"/>
    </row>
    <row r="159" spans="1:11" ht="12.75">
      <c r="A159" s="60"/>
      <c r="B159" s="65" t="s">
        <v>263</v>
      </c>
      <c r="I159" s="92"/>
      <c r="J159" s="92"/>
      <c r="K159" s="92"/>
    </row>
    <row r="160" spans="1:11" ht="12.75">
      <c r="A160" s="60"/>
      <c r="B160" s="65" t="s">
        <v>264</v>
      </c>
      <c r="I160" s="92"/>
      <c r="J160" s="92"/>
      <c r="K160" s="92"/>
    </row>
    <row r="161" spans="1:11" ht="12.75">
      <c r="A161" s="60"/>
      <c r="B161" s="65" t="s">
        <v>265</v>
      </c>
      <c r="I161" s="92"/>
      <c r="J161" s="92"/>
      <c r="K161" s="92"/>
    </row>
    <row r="162" spans="1:11" ht="12.75">
      <c r="A162" s="60"/>
      <c r="B162" s="65"/>
      <c r="I162" s="92"/>
      <c r="J162" s="92"/>
      <c r="K162" s="92"/>
    </row>
    <row r="163" spans="1:11" ht="12.75">
      <c r="A163" s="60"/>
      <c r="B163" s="65"/>
      <c r="I163" s="92"/>
      <c r="J163" s="92"/>
      <c r="K163" s="92"/>
    </row>
    <row r="164" spans="1:2" ht="12.75">
      <c r="A164" s="60" t="s">
        <v>266</v>
      </c>
      <c r="B164" s="56" t="s">
        <v>267</v>
      </c>
    </row>
    <row r="165" spans="1:2" ht="12.75">
      <c r="A165" s="60"/>
      <c r="B165" s="65" t="s">
        <v>268</v>
      </c>
    </row>
    <row r="166" spans="1:2" ht="12.75">
      <c r="A166" s="60"/>
      <c r="B166" s="65"/>
    </row>
    <row r="167" spans="1:2" ht="12.75">
      <c r="A167" s="60" t="s">
        <v>269</v>
      </c>
      <c r="B167" s="61" t="s">
        <v>270</v>
      </c>
    </row>
    <row r="168" spans="1:2" ht="12.75">
      <c r="A168" s="68"/>
      <c r="B168" s="68" t="s">
        <v>271</v>
      </c>
    </row>
    <row r="169" ht="5.25" customHeight="1"/>
    <row r="170" spans="1:11" ht="12.75">
      <c r="A170" s="68"/>
      <c r="B170" s="68" t="s">
        <v>12</v>
      </c>
      <c r="C170" s="55" t="s">
        <v>272</v>
      </c>
      <c r="K170" s="93"/>
    </row>
    <row r="171" spans="1:16" ht="12.75">
      <c r="A171" s="68"/>
      <c r="B171" s="68"/>
      <c r="L171" s="71" t="s">
        <v>6</v>
      </c>
      <c r="P171" s="71" t="s">
        <v>199</v>
      </c>
    </row>
    <row r="172" spans="1:16" ht="12.75">
      <c r="A172" s="68"/>
      <c r="B172" s="68"/>
      <c r="L172" s="89" t="s">
        <v>8</v>
      </c>
      <c r="P172" s="71" t="s">
        <v>9</v>
      </c>
    </row>
    <row r="173" spans="1:16" ht="15">
      <c r="A173" s="68"/>
      <c r="B173" s="68"/>
      <c r="J173" s="94"/>
      <c r="L173" s="74" t="str">
        <f>+L149</f>
        <v>31 Mar 2004</v>
      </c>
      <c r="P173" s="74" t="str">
        <f>+P149</f>
        <v>31 Mar 2004</v>
      </c>
    </row>
    <row r="174" spans="1:16" ht="12.75">
      <c r="A174" s="68"/>
      <c r="B174" s="68"/>
      <c r="J174" s="70"/>
      <c r="L174" s="70" t="s">
        <v>10</v>
      </c>
      <c r="P174" s="70" t="s">
        <v>10</v>
      </c>
    </row>
    <row r="175" spans="1:16" ht="6" customHeight="1">
      <c r="A175" s="68"/>
      <c r="B175" s="68"/>
      <c r="P175" s="93"/>
    </row>
    <row r="176" spans="1:16" ht="12.75">
      <c r="A176" s="68"/>
      <c r="C176" s="55" t="s">
        <v>273</v>
      </c>
      <c r="J176" s="95"/>
      <c r="L176" s="95">
        <v>0</v>
      </c>
      <c r="P176" s="96">
        <f>+'[1]shares'!F8</f>
        <v>0</v>
      </c>
    </row>
    <row r="177" spans="1:16" ht="12.75">
      <c r="A177" s="68"/>
      <c r="C177" s="55" t="s">
        <v>274</v>
      </c>
      <c r="J177" s="95"/>
      <c r="L177" s="95">
        <v>0</v>
      </c>
      <c r="P177" s="96">
        <v>0</v>
      </c>
    </row>
    <row r="178" spans="1:16" ht="12.75">
      <c r="A178" s="68"/>
      <c r="C178" s="68" t="s">
        <v>275</v>
      </c>
      <c r="J178" s="95"/>
      <c r="L178" s="95">
        <v>0</v>
      </c>
      <c r="P178" s="96">
        <v>0</v>
      </c>
    </row>
    <row r="179" ht="15" customHeight="1"/>
    <row r="180" spans="1:16" ht="12.75">
      <c r="A180" s="68"/>
      <c r="B180" s="68" t="s">
        <v>14</v>
      </c>
      <c r="C180" s="68" t="s">
        <v>276</v>
      </c>
      <c r="P180" s="97"/>
    </row>
    <row r="181" ht="6" customHeight="1"/>
    <row r="182" spans="1:16" ht="12.75">
      <c r="A182" s="68"/>
      <c r="C182" s="55" t="s">
        <v>277</v>
      </c>
      <c r="P182" s="98">
        <v>0</v>
      </c>
    </row>
    <row r="183" spans="1:16" ht="12.75">
      <c r="A183" s="68"/>
      <c r="C183" s="55" t="s">
        <v>278</v>
      </c>
      <c r="P183" s="6"/>
    </row>
    <row r="184" spans="1:16" ht="12.75">
      <c r="A184" s="68"/>
      <c r="C184" s="68" t="s">
        <v>279</v>
      </c>
      <c r="P184" s="99">
        <v>0</v>
      </c>
    </row>
    <row r="185" spans="1:16" ht="12.75">
      <c r="A185" s="68"/>
      <c r="C185" s="55" t="s">
        <v>280</v>
      </c>
      <c r="P185" s="99"/>
    </row>
    <row r="186" spans="3:16" ht="12.75">
      <c r="C186" s="68" t="s">
        <v>281</v>
      </c>
      <c r="O186" s="55">
        <v>4542</v>
      </c>
      <c r="P186" s="96">
        <v>0</v>
      </c>
    </row>
    <row r="187" spans="3:16" ht="12.75">
      <c r="C187" s="68"/>
      <c r="P187" s="96"/>
    </row>
    <row r="188" spans="1:11" ht="12.75">
      <c r="A188" s="69" t="s">
        <v>282</v>
      </c>
      <c r="B188" s="61" t="s">
        <v>283</v>
      </c>
      <c r="K188" s="6"/>
    </row>
    <row r="189" spans="1:22" ht="12.75">
      <c r="A189" s="62"/>
      <c r="B189" s="2" t="s">
        <v>12</v>
      </c>
      <c r="C189" s="12" t="s">
        <v>284</v>
      </c>
      <c r="D189" s="6"/>
      <c r="E189" s="6"/>
      <c r="F189" s="6"/>
      <c r="G189" s="6"/>
      <c r="H189" s="6"/>
      <c r="I189" s="6"/>
      <c r="J189" s="6"/>
      <c r="K189" s="6"/>
      <c r="L189" s="6"/>
      <c r="M189" s="6"/>
      <c r="N189" s="6"/>
      <c r="O189" s="6"/>
      <c r="P189" s="6"/>
      <c r="Q189" s="6"/>
      <c r="R189" s="6"/>
      <c r="S189" s="6"/>
      <c r="T189" s="6"/>
      <c r="U189" s="6"/>
      <c r="V189" s="6"/>
    </row>
    <row r="190" spans="1:22" ht="12.75">
      <c r="A190" s="62"/>
      <c r="B190" s="2"/>
      <c r="C190" s="12"/>
      <c r="D190" s="6"/>
      <c r="E190" s="6"/>
      <c r="F190" s="6"/>
      <c r="G190" s="6"/>
      <c r="H190" s="6"/>
      <c r="I190" s="6"/>
      <c r="J190" s="6"/>
      <c r="K190" s="6"/>
      <c r="L190" s="6"/>
      <c r="M190" s="6"/>
      <c r="N190" s="6"/>
      <c r="O190" s="6"/>
      <c r="P190" s="6"/>
      <c r="Q190" s="6"/>
      <c r="R190" s="6"/>
      <c r="S190" s="6"/>
      <c r="T190" s="6"/>
      <c r="U190" s="6"/>
      <c r="V190" s="6"/>
    </row>
    <row r="191" spans="1:22" ht="45" customHeight="1">
      <c r="A191" s="62"/>
      <c r="B191" s="2"/>
      <c r="C191" s="120" t="s">
        <v>285</v>
      </c>
      <c r="D191" s="120"/>
      <c r="E191" s="120"/>
      <c r="F191" s="120"/>
      <c r="G191" s="120"/>
      <c r="H191" s="120"/>
      <c r="I191" s="120"/>
      <c r="J191" s="120"/>
      <c r="K191" s="120"/>
      <c r="L191" s="120"/>
      <c r="M191" s="120"/>
      <c r="N191" s="120"/>
      <c r="O191" s="120"/>
      <c r="P191" s="120"/>
      <c r="Q191" s="120"/>
      <c r="R191" s="120"/>
      <c r="S191" s="120"/>
      <c r="T191" s="120"/>
      <c r="U191" s="120"/>
      <c r="V191" s="6"/>
    </row>
    <row r="192" spans="1:22" ht="66" customHeight="1">
      <c r="A192" s="62"/>
      <c r="B192" s="2"/>
      <c r="C192" s="120" t="s">
        <v>286</v>
      </c>
      <c r="D192" s="121"/>
      <c r="E192" s="121"/>
      <c r="F192" s="121"/>
      <c r="G192" s="121"/>
      <c r="H192" s="121"/>
      <c r="I192" s="121"/>
      <c r="J192" s="121"/>
      <c r="K192" s="121"/>
      <c r="L192" s="121"/>
      <c r="M192" s="121"/>
      <c r="N192" s="121"/>
      <c r="O192" s="121"/>
      <c r="P192" s="121"/>
      <c r="Q192" s="121"/>
      <c r="R192" s="121"/>
      <c r="S192" s="121"/>
      <c r="T192" s="121"/>
      <c r="U192" s="121"/>
      <c r="V192" s="6"/>
    </row>
    <row r="193" spans="1:22" ht="12.75">
      <c r="A193" s="62"/>
      <c r="B193" s="2"/>
      <c r="C193" s="10"/>
      <c r="D193" s="6"/>
      <c r="E193" s="6"/>
      <c r="F193" s="6"/>
      <c r="G193" s="6"/>
      <c r="H193" s="6"/>
      <c r="I193" s="6"/>
      <c r="J193" s="6"/>
      <c r="K193" s="6"/>
      <c r="L193" s="6"/>
      <c r="M193" s="6"/>
      <c r="N193" s="6"/>
      <c r="O193" s="6"/>
      <c r="P193" s="6"/>
      <c r="Q193" s="6"/>
      <c r="R193" s="6"/>
      <c r="S193" s="6"/>
      <c r="T193" s="6"/>
      <c r="U193" s="6"/>
      <c r="V193" s="6"/>
    </row>
    <row r="194" spans="1:22" ht="12.75">
      <c r="A194" s="62"/>
      <c r="B194" s="2"/>
      <c r="C194" s="100"/>
      <c r="D194" s="6"/>
      <c r="E194" s="6"/>
      <c r="F194" s="6"/>
      <c r="G194" s="6"/>
      <c r="H194" s="6"/>
      <c r="I194" s="6"/>
      <c r="J194" s="6"/>
      <c r="K194" s="6"/>
      <c r="L194" s="6"/>
      <c r="M194" s="6"/>
      <c r="N194" s="6"/>
      <c r="O194" s="6"/>
      <c r="P194" s="6"/>
      <c r="Q194" s="6"/>
      <c r="R194" s="6"/>
      <c r="S194" s="6"/>
      <c r="T194" s="6"/>
      <c r="U194" s="6"/>
      <c r="V194" s="6"/>
    </row>
    <row r="195" spans="1:22" ht="12.75">
      <c r="A195" s="62"/>
      <c r="B195" s="2" t="s">
        <v>14</v>
      </c>
      <c r="C195" s="10" t="s">
        <v>287</v>
      </c>
      <c r="D195" s="6"/>
      <c r="E195" s="6"/>
      <c r="F195" s="6"/>
      <c r="G195" s="6"/>
      <c r="H195" s="6"/>
      <c r="I195" s="6"/>
      <c r="J195" s="6"/>
      <c r="K195" s="6"/>
      <c r="L195" s="6"/>
      <c r="M195" s="6"/>
      <c r="N195" s="6"/>
      <c r="O195" s="6"/>
      <c r="P195" s="6"/>
      <c r="Q195" s="6"/>
      <c r="R195" s="6"/>
      <c r="S195" s="6"/>
      <c r="T195" s="6"/>
      <c r="U195" s="6"/>
      <c r="V195" s="6"/>
    </row>
    <row r="196" spans="1:22" ht="12.75">
      <c r="A196" s="62"/>
      <c r="B196" s="2"/>
      <c r="C196" s="10" t="s">
        <v>288</v>
      </c>
      <c r="D196" s="6"/>
      <c r="E196" s="6"/>
      <c r="F196" s="6"/>
      <c r="G196" s="6"/>
      <c r="H196" s="6"/>
      <c r="I196" s="6"/>
      <c r="J196" s="6"/>
      <c r="K196" s="6"/>
      <c r="L196" s="6"/>
      <c r="M196" s="6"/>
      <c r="N196" s="6"/>
      <c r="O196" s="6"/>
      <c r="P196" s="6"/>
      <c r="Q196" s="6"/>
      <c r="R196" s="6"/>
      <c r="S196" s="6"/>
      <c r="T196" s="6"/>
      <c r="U196" s="6"/>
      <c r="V196" s="6"/>
    </row>
    <row r="197" spans="1:22" ht="12.75">
      <c r="A197" s="62"/>
      <c r="B197" s="2"/>
      <c r="C197" s="10"/>
      <c r="D197" s="6"/>
      <c r="E197" s="6"/>
      <c r="F197" s="6"/>
      <c r="G197" s="6"/>
      <c r="H197" s="6"/>
      <c r="I197" s="6"/>
      <c r="J197" s="6"/>
      <c r="K197" s="6"/>
      <c r="L197" s="6"/>
      <c r="M197" s="6"/>
      <c r="N197" s="6"/>
      <c r="O197" s="6"/>
      <c r="P197" s="6"/>
      <c r="Q197" s="6"/>
      <c r="R197" s="6"/>
      <c r="S197" s="6"/>
      <c r="T197" s="6"/>
      <c r="U197" s="6"/>
      <c r="V197" s="6"/>
    </row>
    <row r="198" ht="15" customHeight="1"/>
    <row r="199" spans="1:2" ht="12.75">
      <c r="A199" s="60" t="s">
        <v>289</v>
      </c>
      <c r="B199" s="61" t="s">
        <v>290</v>
      </c>
    </row>
    <row r="200" spans="1:2" ht="12.75">
      <c r="A200" s="64"/>
      <c r="B200" s="68" t="s">
        <v>291</v>
      </c>
    </row>
    <row r="201" ht="6.75" customHeight="1"/>
    <row r="202" ht="12.75">
      <c r="L202" s="93" t="s">
        <v>10</v>
      </c>
    </row>
    <row r="203" spans="2:12" ht="12.75">
      <c r="B203" s="68" t="s">
        <v>292</v>
      </c>
      <c r="L203" s="70"/>
    </row>
    <row r="204" ht="6.75" customHeight="1"/>
    <row r="205" spans="1:12" ht="12.75">
      <c r="A205" s="62" t="s">
        <v>0</v>
      </c>
      <c r="B205" s="68" t="s">
        <v>293</v>
      </c>
      <c r="L205" s="97">
        <v>625609</v>
      </c>
    </row>
    <row r="206" spans="2:12" ht="12.75">
      <c r="B206" s="68" t="s">
        <v>294</v>
      </c>
      <c r="L206" s="101">
        <v>120093</v>
      </c>
    </row>
    <row r="207" ht="15" customHeight="1" thickBot="1">
      <c r="L207" s="78">
        <f>SUM(L205:L206)</f>
        <v>745702</v>
      </c>
    </row>
    <row r="208" spans="2:8" ht="13.5" thickTop="1">
      <c r="B208" s="65" t="s">
        <v>295</v>
      </c>
      <c r="F208" s="21"/>
      <c r="G208" s="21"/>
      <c r="H208" s="21"/>
    </row>
    <row r="209" ht="8.25" customHeight="1"/>
    <row r="210" spans="2:12" ht="13.5" thickBot="1">
      <c r="B210" s="65" t="s">
        <v>293</v>
      </c>
      <c r="F210" s="21"/>
      <c r="G210" s="21"/>
      <c r="H210" s="21"/>
      <c r="L210" s="102">
        <v>66887</v>
      </c>
    </row>
    <row r="211" spans="2:8" ht="9.75" customHeight="1" thickTop="1">
      <c r="B211" s="68"/>
      <c r="F211" s="21"/>
      <c r="G211" s="21"/>
      <c r="H211" s="21"/>
    </row>
    <row r="212" spans="1:11" ht="12.75">
      <c r="A212" s="62" t="s">
        <v>0</v>
      </c>
      <c r="B212" s="12" t="s">
        <v>296</v>
      </c>
      <c r="C212" s="6"/>
      <c r="D212" s="6"/>
      <c r="E212" s="6"/>
      <c r="F212" s="11"/>
      <c r="G212" s="11"/>
      <c r="H212" s="11"/>
      <c r="I212" s="6"/>
      <c r="J212" s="6"/>
      <c r="K212" s="6"/>
    </row>
    <row r="213" ht="15" customHeight="1"/>
    <row r="214" spans="1:2" ht="12.75">
      <c r="A214" s="68"/>
      <c r="B214" s="68"/>
    </row>
    <row r="215" spans="1:2" ht="12.75">
      <c r="A215" s="60" t="s">
        <v>297</v>
      </c>
      <c r="B215" s="61" t="s">
        <v>298</v>
      </c>
    </row>
    <row r="216" spans="1:2" ht="12.75">
      <c r="A216" s="64"/>
      <c r="B216" s="68" t="s">
        <v>299</v>
      </c>
    </row>
    <row r="217" spans="1:2" ht="12.75">
      <c r="A217" s="64"/>
      <c r="B217" s="68"/>
    </row>
    <row r="218" spans="1:2" ht="12.75">
      <c r="A218" s="64"/>
      <c r="B218" s="68"/>
    </row>
    <row r="219" spans="1:2" ht="12.75">
      <c r="A219" s="60" t="s">
        <v>300</v>
      </c>
      <c r="B219" s="61" t="s">
        <v>301</v>
      </c>
    </row>
    <row r="220" spans="1:2" ht="12.75">
      <c r="A220" s="64"/>
      <c r="B220" s="68" t="s">
        <v>302</v>
      </c>
    </row>
    <row r="221" spans="1:2" ht="12.75">
      <c r="A221" s="64"/>
      <c r="B221" s="68"/>
    </row>
    <row r="222" spans="1:2" ht="12.75">
      <c r="A222" s="64"/>
      <c r="B222" s="68"/>
    </row>
    <row r="223" spans="1:2" ht="12.75">
      <c r="A223" s="60" t="s">
        <v>303</v>
      </c>
      <c r="B223" s="61" t="s">
        <v>304</v>
      </c>
    </row>
    <row r="224" spans="1:2" ht="12.75">
      <c r="A224" s="64"/>
      <c r="B224" s="68" t="s">
        <v>305</v>
      </c>
    </row>
    <row r="225" spans="1:2" ht="12.75">
      <c r="A225" s="64"/>
      <c r="B225" s="68"/>
    </row>
    <row r="226" spans="1:2" ht="12.75">
      <c r="A226" s="64"/>
      <c r="B226" s="68"/>
    </row>
    <row r="227" spans="1:2" ht="12.75">
      <c r="A227" s="60" t="s">
        <v>306</v>
      </c>
      <c r="B227" s="61" t="s">
        <v>307</v>
      </c>
    </row>
    <row r="228" spans="1:16" ht="12.75">
      <c r="A228" s="62"/>
      <c r="B228" s="61"/>
      <c r="J228" s="71"/>
      <c r="L228" s="71" t="s">
        <v>6</v>
      </c>
      <c r="P228" s="71" t="s">
        <v>199</v>
      </c>
    </row>
    <row r="229" spans="1:16" ht="12.75">
      <c r="A229" s="62"/>
      <c r="B229" s="61"/>
      <c r="J229" s="89"/>
      <c r="L229" s="89" t="s">
        <v>8</v>
      </c>
      <c r="P229" s="71" t="s">
        <v>9</v>
      </c>
    </row>
    <row r="230" spans="1:16" ht="15">
      <c r="A230" s="62"/>
      <c r="B230" s="61"/>
      <c r="J230" s="74"/>
      <c r="L230" s="74" t="str">
        <f>+L173</f>
        <v>31 Mar 2004</v>
      </c>
      <c r="P230" s="74" t="str">
        <f>+L230</f>
        <v>31 Mar 2004</v>
      </c>
    </row>
    <row r="231" spans="1:12" ht="12.75">
      <c r="A231" s="62"/>
      <c r="B231" s="61"/>
      <c r="C231" s="103" t="s">
        <v>308</v>
      </c>
      <c r="J231" s="104"/>
      <c r="L231" s="104"/>
    </row>
    <row r="232" spans="1:16" ht="12.75">
      <c r="A232" s="62"/>
      <c r="B232" s="61"/>
      <c r="C232" s="55" t="s">
        <v>309</v>
      </c>
      <c r="J232" s="21"/>
      <c r="L232" s="21">
        <f>PL!F40</f>
        <v>-16193</v>
      </c>
      <c r="P232" s="21">
        <f>PL!J40</f>
        <v>-63770</v>
      </c>
    </row>
    <row r="233" spans="1:2" ht="12.75">
      <c r="A233" s="62"/>
      <c r="B233" s="61"/>
    </row>
    <row r="234" spans="1:3" ht="12.75">
      <c r="A234" s="64"/>
      <c r="B234" s="68"/>
      <c r="C234" s="55" t="s">
        <v>310</v>
      </c>
    </row>
    <row r="235" spans="1:16" ht="12.75">
      <c r="A235" s="64"/>
      <c r="B235" s="65"/>
      <c r="C235" s="55" t="s">
        <v>311</v>
      </c>
      <c r="J235" s="21"/>
      <c r="L235" s="21">
        <v>508381</v>
      </c>
      <c r="P235" s="21">
        <v>508381</v>
      </c>
    </row>
    <row r="236" spans="1:3" ht="12.75">
      <c r="A236" s="68"/>
      <c r="B236" s="68"/>
      <c r="C236" s="55" t="s">
        <v>312</v>
      </c>
    </row>
    <row r="237" spans="1:16" ht="12.75">
      <c r="A237" s="68"/>
      <c r="B237" s="68"/>
      <c r="C237" s="55" t="s">
        <v>313</v>
      </c>
      <c r="J237" s="21"/>
      <c r="L237" s="21">
        <v>0</v>
      </c>
      <c r="P237" s="21">
        <v>0</v>
      </c>
    </row>
    <row r="238" spans="1:2" ht="12.75">
      <c r="A238" s="68"/>
      <c r="B238" s="68"/>
    </row>
    <row r="239" spans="1:16" ht="13.5" thickBot="1">
      <c r="A239" s="68"/>
      <c r="B239" s="68"/>
      <c r="C239" s="55" t="s">
        <v>314</v>
      </c>
      <c r="L239" s="105">
        <f>+ROUND(L232/L235*100,2)</f>
        <v>-3.19</v>
      </c>
      <c r="P239" s="105">
        <f>+ROUND(P232/P235*100,2)</f>
        <v>-12.54</v>
      </c>
    </row>
    <row r="240" spans="1:2" ht="13.5" thickTop="1">
      <c r="A240" s="68"/>
      <c r="B240" s="68"/>
    </row>
    <row r="241" spans="1:16" ht="13.5" thickBot="1">
      <c r="A241" s="68"/>
      <c r="B241" s="68"/>
      <c r="C241" s="103" t="s">
        <v>315</v>
      </c>
      <c r="L241" s="106" t="s">
        <v>45</v>
      </c>
      <c r="P241" s="106" t="s">
        <v>45</v>
      </c>
    </row>
    <row r="242" spans="1:2" ht="13.5" thickTop="1">
      <c r="A242" s="68"/>
      <c r="B242" s="68"/>
    </row>
    <row r="243" spans="1:2" ht="12.75">
      <c r="A243" s="68"/>
      <c r="B243" s="68"/>
    </row>
    <row r="245" ht="12.75">
      <c r="A245" s="90" t="s">
        <v>316</v>
      </c>
    </row>
    <row r="246" ht="12.75">
      <c r="A246" s="107" t="s">
        <v>317</v>
      </c>
    </row>
    <row r="247" ht="12.75">
      <c r="A247" s="90"/>
    </row>
    <row r="248" ht="12.75">
      <c r="A248" s="90"/>
    </row>
    <row r="249" ht="12.75">
      <c r="A249" s="90"/>
    </row>
    <row r="250" ht="12.75">
      <c r="A250" s="108" t="s">
        <v>318</v>
      </c>
    </row>
    <row r="251" ht="12.75">
      <c r="A251" s="109" t="s">
        <v>319</v>
      </c>
    </row>
    <row r="252" ht="12.75">
      <c r="A252" s="90"/>
    </row>
    <row r="253" ht="12.75">
      <c r="A253" s="108" t="s">
        <v>320</v>
      </c>
    </row>
    <row r="254" ht="12.75">
      <c r="A254" s="118" t="s">
        <v>329</v>
      </c>
    </row>
    <row r="255" ht="15" customHeight="1"/>
  </sheetData>
  <mergeCells count="2">
    <mergeCell ref="C191:U191"/>
    <mergeCell ref="C192:U192"/>
  </mergeCells>
  <printOptions/>
  <pageMargins left="0.75" right="0.75" top="1" bottom="1" header="0.5" footer="0.5"/>
  <pageSetup horizontalDpi="600" verticalDpi="600" orientation="portrait" paperSize="9" scale="85" r:id="rId1"/>
  <rowBreaks count="4" manualBreakCount="4">
    <brk id="54" max="255" man="1"/>
    <brk id="117" max="255" man="1"/>
    <brk id="166" max="255" man="1"/>
    <brk id="2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Olympia Industries Berhad</dc:creator>
  <cp:keywords/>
  <dc:description/>
  <cp:lastModifiedBy>Mycom Berhad</cp:lastModifiedBy>
  <cp:lastPrinted>2004-05-27T08:21:12Z</cp:lastPrinted>
  <dcterms:created xsi:type="dcterms:W3CDTF">2004-05-20T07:57:26Z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